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https://dynasty.int.traficom.fi/dynasty.api.data/DAV/93e188c8510643c4960700620c303a20/DOCUMENT/527209/"/>
    </mc:Choice>
  </mc:AlternateContent>
  <xr:revisionPtr revIDLastSave="0" documentId="13_ncr:1_{9D266ABC-B994-4AA7-A4F8-A9F8E3E568F5}" xr6:coauthVersionLast="47" xr6:coauthVersionMax="47" xr10:uidLastSave="{00000000-0000-0000-0000-000000000000}"/>
  <bookViews>
    <workbookView xWindow="-110" yWindow="-110" windowWidth="19420" windowHeight="10420" tabRatio="727" activeTab="3" xr2:uid="{2E8F7576-ADA8-42AE-9126-60CF552DF021}"/>
  </bookViews>
  <sheets>
    <sheet name="A_ALOITA_TÄSTÄ" sheetId="1" r:id="rId1"/>
    <sheet name="B_ENERGIANKULUTUS" sheetId="2" r:id="rId2"/>
    <sheet name="C_KULJETUSSUORITE" sheetId="3" r:id="rId3"/>
    <sheet name="D_KASVIHUONEKAASUPÄÄSTÖT" sheetId="4" r:id="rId4"/>
    <sheet name="E_RAPORTTI" sheetId="7" r:id="rId5"/>
    <sheet name="Taustatiedot" sheetId="6" r:id="rId6"/>
  </sheets>
  <definedNames>
    <definedName name="asiakkaat">A_ALOITA_TÄSTÄ!$B$21:$B$31</definedName>
    <definedName name="CO2intensiteetti">Taustatiedot!$B$18:$B$22</definedName>
    <definedName name="Käyttövoima">Taustatiedot!$B$5:$B$10</definedName>
    <definedName name="Matkanpituudenlähde">Taustatiedot!$B$25:$B$26</definedName>
    <definedName name="Vaihtoehdot">Taustatiedot!$B$14:$B$15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6" i="4" l="1"/>
  <c r="C13" i="4"/>
  <c r="E35" i="2"/>
  <c r="H4" i="6"/>
  <c r="G4" i="6"/>
  <c r="F4" i="6"/>
  <c r="B12" i="7"/>
  <c r="B13" i="7"/>
  <c r="B14" i="7"/>
  <c r="C14" i="7" s="1"/>
  <c r="B15" i="7"/>
  <c r="C15" i="7" s="1"/>
  <c r="B16" i="7"/>
  <c r="C16" i="7" s="1"/>
  <c r="B17" i="7"/>
  <c r="C17" i="7" s="1"/>
  <c r="B18" i="7"/>
  <c r="C18" i="7" s="1"/>
  <c r="B19" i="7"/>
  <c r="C19" i="7" s="1"/>
  <c r="B20" i="7"/>
  <c r="C20" i="7" s="1"/>
  <c r="B21" i="7"/>
  <c r="C21" i="7" s="1"/>
  <c r="B22" i="7"/>
  <c r="C22" i="7" s="1"/>
  <c r="B11" i="7"/>
  <c r="E8" i="7"/>
  <c r="E7" i="7"/>
  <c r="E17" i="7" s="1"/>
  <c r="B8" i="7"/>
  <c r="B7" i="7"/>
  <c r="E25" i="2"/>
  <c r="E26" i="2"/>
  <c r="E27" i="2"/>
  <c r="E28" i="2"/>
  <c r="E29" i="2"/>
  <c r="E30" i="2"/>
  <c r="E31" i="2"/>
  <c r="E32" i="2"/>
  <c r="E33" i="2"/>
  <c r="E34" i="2"/>
  <c r="E15" i="2"/>
  <c r="E16" i="2"/>
  <c r="E17" i="2"/>
  <c r="E18" i="2"/>
  <c r="E19" i="2"/>
  <c r="E20" i="2"/>
  <c r="E21" i="2"/>
  <c r="E22" i="2"/>
  <c r="E23" i="2"/>
  <c r="E24" i="2"/>
  <c r="E16" i="7" l="1"/>
  <c r="E15" i="7"/>
  <c r="E13" i="7"/>
  <c r="E14" i="7"/>
  <c r="E12" i="7"/>
  <c r="E22" i="7"/>
  <c r="E21" i="7"/>
  <c r="E20" i="7"/>
  <c r="E19" i="7"/>
  <c r="E18" i="7"/>
  <c r="F21" i="4" l="1"/>
  <c r="J12" i="3"/>
  <c r="C13" i="7" s="1"/>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83" i="3"/>
  <c r="J84" i="3"/>
  <c r="J85" i="3"/>
  <c r="J86" i="3"/>
  <c r="J87" i="3"/>
  <c r="J88" i="3"/>
  <c r="J89" i="3"/>
  <c r="J90" i="3"/>
  <c r="J91" i="3"/>
  <c r="J92" i="3"/>
  <c r="J93" i="3"/>
  <c r="J94" i="3"/>
  <c r="J95" i="3"/>
  <c r="J96" i="3"/>
  <c r="J97" i="3"/>
  <c r="J98" i="3"/>
  <c r="J99" i="3"/>
  <c r="J100" i="3"/>
  <c r="J101" i="3"/>
  <c r="J102" i="3"/>
  <c r="J103" i="3"/>
  <c r="J104" i="3"/>
  <c r="J105" i="3"/>
  <c r="J106" i="3"/>
  <c r="J107" i="3"/>
  <c r="J108" i="3"/>
  <c r="J109" i="3"/>
  <c r="J110" i="3"/>
  <c r="J111" i="3"/>
  <c r="J112" i="3"/>
  <c r="J113" i="3"/>
  <c r="J114" i="3"/>
  <c r="J115" i="3"/>
  <c r="J116" i="3"/>
  <c r="J117" i="3"/>
  <c r="J118" i="3"/>
  <c r="J119" i="3"/>
  <c r="J120" i="3"/>
  <c r="J121" i="3"/>
  <c r="J122" i="3"/>
  <c r="J123" i="3"/>
  <c r="J124" i="3"/>
  <c r="J125" i="3"/>
  <c r="J126" i="3"/>
  <c r="J127" i="3"/>
  <c r="J128" i="3"/>
  <c r="J129" i="3"/>
  <c r="J130" i="3"/>
  <c r="J131" i="3"/>
  <c r="J132" i="3"/>
  <c r="J133" i="3"/>
  <c r="J134" i="3"/>
  <c r="J135" i="3"/>
  <c r="J136" i="3"/>
  <c r="J137" i="3"/>
  <c r="J138" i="3"/>
  <c r="J139" i="3"/>
  <c r="J140" i="3"/>
  <c r="J141" i="3"/>
  <c r="J142" i="3"/>
  <c r="J143" i="3"/>
  <c r="J144" i="3"/>
  <c r="J145" i="3"/>
  <c r="J146" i="3"/>
  <c r="J147" i="3"/>
  <c r="J148" i="3"/>
  <c r="J149" i="3"/>
  <c r="J150" i="3"/>
  <c r="J151" i="3"/>
  <c r="J152" i="3"/>
  <c r="J153" i="3"/>
  <c r="J154" i="3"/>
  <c r="J155" i="3"/>
  <c r="J156" i="3"/>
  <c r="J157" i="3"/>
  <c r="J158" i="3"/>
  <c r="J159" i="3"/>
  <c r="J160" i="3"/>
  <c r="J161" i="3"/>
  <c r="J162" i="3"/>
  <c r="J163" i="3"/>
  <c r="J164" i="3"/>
  <c r="J165" i="3"/>
  <c r="J166" i="3"/>
  <c r="J167" i="3"/>
  <c r="J168" i="3"/>
  <c r="J169" i="3"/>
  <c r="J170" i="3"/>
  <c r="J171" i="3"/>
  <c r="J172" i="3"/>
  <c r="J173" i="3"/>
  <c r="J174" i="3"/>
  <c r="J175" i="3"/>
  <c r="J176" i="3"/>
  <c r="J177" i="3"/>
  <c r="J178" i="3"/>
  <c r="J179" i="3"/>
  <c r="J180" i="3"/>
  <c r="J181" i="3"/>
  <c r="J182" i="3"/>
  <c r="J183" i="3"/>
  <c r="J184" i="3"/>
  <c r="J185" i="3"/>
  <c r="J186" i="3"/>
  <c r="J187" i="3"/>
  <c r="J188" i="3"/>
  <c r="J189" i="3"/>
  <c r="J190" i="3"/>
  <c r="J191" i="3"/>
  <c r="J192" i="3"/>
  <c r="J193" i="3"/>
  <c r="J194" i="3"/>
  <c r="J195" i="3"/>
  <c r="J196" i="3"/>
  <c r="J197" i="3"/>
  <c r="J198" i="3"/>
  <c r="J199" i="3"/>
  <c r="J200" i="3"/>
  <c r="J201" i="3"/>
  <c r="J202" i="3"/>
  <c r="J203" i="3"/>
  <c r="J204" i="3"/>
  <c r="J205" i="3"/>
  <c r="J206" i="3"/>
  <c r="J207" i="3"/>
  <c r="J208" i="3"/>
  <c r="J209" i="3"/>
  <c r="J210" i="3"/>
  <c r="J211" i="3"/>
  <c r="J212" i="3"/>
  <c r="J213" i="3"/>
  <c r="J214" i="3"/>
  <c r="J215" i="3"/>
  <c r="J216" i="3"/>
  <c r="J217" i="3"/>
  <c r="J218" i="3"/>
  <c r="J219" i="3"/>
  <c r="J220" i="3"/>
  <c r="J221" i="3"/>
  <c r="J222" i="3"/>
  <c r="J223" i="3"/>
  <c r="J224" i="3"/>
  <c r="J225" i="3"/>
  <c r="J226" i="3"/>
  <c r="J227" i="3"/>
  <c r="J228" i="3"/>
  <c r="J229" i="3"/>
  <c r="J230" i="3"/>
  <c r="J231" i="3"/>
  <c r="J232" i="3"/>
  <c r="J233" i="3"/>
  <c r="J234" i="3"/>
  <c r="J235" i="3"/>
  <c r="J236" i="3"/>
  <c r="J237" i="3"/>
  <c r="J238" i="3"/>
  <c r="J239" i="3"/>
  <c r="J240" i="3"/>
  <c r="J241" i="3"/>
  <c r="J242" i="3"/>
  <c r="J243" i="3"/>
  <c r="J244" i="3"/>
  <c r="J245" i="3"/>
  <c r="J246" i="3"/>
  <c r="J247" i="3"/>
  <c r="J248" i="3"/>
  <c r="J249" i="3"/>
  <c r="J250" i="3"/>
  <c r="J251" i="3"/>
  <c r="J252" i="3"/>
  <c r="J253" i="3"/>
  <c r="J254" i="3"/>
  <c r="J255" i="3"/>
  <c r="J256" i="3"/>
  <c r="J257" i="3"/>
  <c r="J258" i="3"/>
  <c r="J259" i="3"/>
  <c r="J260" i="3"/>
  <c r="J261" i="3"/>
  <c r="J262" i="3"/>
  <c r="J263" i="3"/>
  <c r="J264" i="3"/>
  <c r="J265" i="3"/>
  <c r="J266" i="3"/>
  <c r="J267" i="3"/>
  <c r="J268" i="3"/>
  <c r="J269" i="3"/>
  <c r="J270" i="3"/>
  <c r="J271" i="3"/>
  <c r="J272" i="3"/>
  <c r="J273" i="3"/>
  <c r="J274" i="3"/>
  <c r="J275" i="3"/>
  <c r="J276" i="3"/>
  <c r="J277" i="3"/>
  <c r="J278" i="3"/>
  <c r="J279" i="3"/>
  <c r="J280" i="3"/>
  <c r="J281" i="3"/>
  <c r="J282" i="3"/>
  <c r="J283" i="3"/>
  <c r="J284" i="3"/>
  <c r="J285" i="3"/>
  <c r="J286" i="3"/>
  <c r="J287" i="3"/>
  <c r="J288" i="3"/>
  <c r="J289" i="3"/>
  <c r="J290" i="3"/>
  <c r="J291" i="3"/>
  <c r="J292" i="3"/>
  <c r="J293" i="3"/>
  <c r="J294" i="3"/>
  <c r="J295" i="3"/>
  <c r="J296" i="3"/>
  <c r="J297" i="3"/>
  <c r="J298" i="3"/>
  <c r="J299" i="3"/>
  <c r="J300" i="3"/>
  <c r="J301" i="3"/>
  <c r="J302" i="3"/>
  <c r="J303" i="3"/>
  <c r="J304" i="3"/>
  <c r="J305" i="3"/>
  <c r="J306" i="3"/>
  <c r="J307" i="3"/>
  <c r="J308" i="3"/>
  <c r="J309" i="3"/>
  <c r="J310" i="3"/>
  <c r="J311" i="3"/>
  <c r="J312" i="3"/>
  <c r="J313" i="3"/>
  <c r="J314" i="3"/>
  <c r="J315" i="3"/>
  <c r="J316" i="3"/>
  <c r="J317" i="3"/>
  <c r="J318" i="3"/>
  <c r="J319" i="3"/>
  <c r="J320" i="3"/>
  <c r="J321" i="3"/>
  <c r="J322" i="3"/>
  <c r="J323" i="3"/>
  <c r="J324" i="3"/>
  <c r="J325" i="3"/>
  <c r="J326" i="3"/>
  <c r="J327" i="3"/>
  <c r="J328" i="3"/>
  <c r="J329" i="3"/>
  <c r="J330" i="3"/>
  <c r="J331" i="3"/>
  <c r="J332" i="3"/>
  <c r="J333" i="3"/>
  <c r="J334" i="3"/>
  <c r="J335" i="3"/>
  <c r="J336" i="3"/>
  <c r="J337" i="3"/>
  <c r="J338" i="3"/>
  <c r="J339" i="3"/>
  <c r="J340" i="3"/>
  <c r="J341" i="3"/>
  <c r="J342" i="3"/>
  <c r="J343" i="3"/>
  <c r="J344" i="3"/>
  <c r="J345" i="3"/>
  <c r="J346" i="3"/>
  <c r="J347" i="3"/>
  <c r="J348" i="3"/>
  <c r="J349" i="3"/>
  <c r="J350" i="3"/>
  <c r="J351" i="3"/>
  <c r="J352" i="3"/>
  <c r="J353" i="3"/>
  <c r="J354" i="3"/>
  <c r="J355" i="3"/>
  <c r="J356" i="3"/>
  <c r="J357" i="3"/>
  <c r="J358" i="3"/>
  <c r="J359" i="3"/>
  <c r="J360" i="3"/>
  <c r="J361" i="3"/>
  <c r="J362" i="3"/>
  <c r="J363" i="3"/>
  <c r="J364" i="3"/>
  <c r="J365" i="3"/>
  <c r="J366" i="3"/>
  <c r="J367" i="3"/>
  <c r="J368" i="3"/>
  <c r="J369" i="3"/>
  <c r="J370" i="3"/>
  <c r="J371" i="3"/>
  <c r="J372" i="3"/>
  <c r="J373" i="3"/>
  <c r="J374" i="3"/>
  <c r="J375" i="3"/>
  <c r="J376" i="3"/>
  <c r="J377" i="3"/>
  <c r="J378" i="3"/>
  <c r="J379" i="3"/>
  <c r="J380" i="3"/>
  <c r="J381" i="3"/>
  <c r="J382" i="3"/>
  <c r="J383" i="3"/>
  <c r="J384" i="3"/>
  <c r="J385" i="3"/>
  <c r="J386" i="3"/>
  <c r="J387" i="3"/>
  <c r="J388" i="3"/>
  <c r="J389" i="3"/>
  <c r="J390" i="3"/>
  <c r="J391" i="3"/>
  <c r="J392" i="3"/>
  <c r="J393" i="3"/>
  <c r="J394" i="3"/>
  <c r="J395" i="3"/>
  <c r="J396" i="3"/>
  <c r="J397" i="3"/>
  <c r="J398" i="3"/>
  <c r="J399" i="3"/>
  <c r="J400" i="3"/>
  <c r="J401" i="3"/>
  <c r="J402" i="3"/>
  <c r="J403" i="3"/>
  <c r="J404" i="3"/>
  <c r="J405" i="3"/>
  <c r="J406" i="3"/>
  <c r="J407" i="3"/>
  <c r="J408" i="3"/>
  <c r="J409" i="3"/>
  <c r="J410" i="3"/>
  <c r="J411" i="3"/>
  <c r="J412" i="3"/>
  <c r="J413" i="3"/>
  <c r="J414" i="3"/>
  <c r="J415" i="3"/>
  <c r="J416" i="3"/>
  <c r="J417" i="3"/>
  <c r="J418" i="3"/>
  <c r="J419" i="3"/>
  <c r="J420" i="3"/>
  <c r="J421" i="3"/>
  <c r="J422" i="3"/>
  <c r="J423" i="3"/>
  <c r="J424" i="3"/>
  <c r="J425" i="3"/>
  <c r="J426" i="3"/>
  <c r="J427" i="3"/>
  <c r="J428" i="3"/>
  <c r="J429" i="3"/>
  <c r="J430" i="3"/>
  <c r="J431" i="3"/>
  <c r="J432" i="3"/>
  <c r="J433" i="3"/>
  <c r="J434" i="3"/>
  <c r="J435" i="3"/>
  <c r="J436" i="3"/>
  <c r="J437" i="3"/>
  <c r="J438" i="3"/>
  <c r="J439" i="3"/>
  <c r="J440" i="3"/>
  <c r="J441" i="3"/>
  <c r="J442" i="3"/>
  <c r="J443" i="3"/>
  <c r="J11" i="3"/>
  <c r="D5" i="7"/>
  <c r="D4" i="7"/>
  <c r="D5" i="4"/>
  <c r="D4" i="4"/>
  <c r="D5" i="3"/>
  <c r="D4" i="3"/>
  <c r="D5" i="2"/>
  <c r="D4" i="2" a="1"/>
  <c r="D4" i="2" s="1"/>
  <c r="K12" i="3"/>
  <c r="K13" i="3"/>
  <c r="K14" i="3"/>
  <c r="K15" i="3"/>
  <c r="K16" i="3"/>
  <c r="K17" i="3"/>
  <c r="K18" i="3"/>
  <c r="K19" i="3"/>
  <c r="K20" i="3"/>
  <c r="K21" i="3"/>
  <c r="K22" i="3"/>
  <c r="K23" i="3"/>
  <c r="K24" i="3"/>
  <c r="K25" i="3"/>
  <c r="K26" i="3"/>
  <c r="K27" i="3"/>
  <c r="K28" i="3"/>
  <c r="K29" i="3"/>
  <c r="K30" i="3"/>
  <c r="K31" i="3"/>
  <c r="K32" i="3"/>
  <c r="K33" i="3"/>
  <c r="K34" i="3"/>
  <c r="K35" i="3"/>
  <c r="K36" i="3"/>
  <c r="K37" i="3"/>
  <c r="K38" i="3"/>
  <c r="K39" i="3"/>
  <c r="K40" i="3"/>
  <c r="K41" i="3"/>
  <c r="K42" i="3"/>
  <c r="K43" i="3"/>
  <c r="K44" i="3"/>
  <c r="K45" i="3"/>
  <c r="K46" i="3"/>
  <c r="K47" i="3"/>
  <c r="K48" i="3"/>
  <c r="K49" i="3"/>
  <c r="K50" i="3"/>
  <c r="K51" i="3"/>
  <c r="K52" i="3"/>
  <c r="K53" i="3"/>
  <c r="K54" i="3"/>
  <c r="K55" i="3"/>
  <c r="K56" i="3"/>
  <c r="K57" i="3"/>
  <c r="K58" i="3"/>
  <c r="K59" i="3"/>
  <c r="K60" i="3"/>
  <c r="K61" i="3"/>
  <c r="K62" i="3"/>
  <c r="K63" i="3"/>
  <c r="K64" i="3"/>
  <c r="K65" i="3"/>
  <c r="K66" i="3"/>
  <c r="K67" i="3"/>
  <c r="K68" i="3"/>
  <c r="K69" i="3"/>
  <c r="K70" i="3"/>
  <c r="K71" i="3"/>
  <c r="K72" i="3"/>
  <c r="K73" i="3"/>
  <c r="K74" i="3"/>
  <c r="K75" i="3"/>
  <c r="K76" i="3"/>
  <c r="K77" i="3"/>
  <c r="K78" i="3"/>
  <c r="K79" i="3"/>
  <c r="K80" i="3"/>
  <c r="K81" i="3"/>
  <c r="K82" i="3"/>
  <c r="K83" i="3"/>
  <c r="K84" i="3"/>
  <c r="K85" i="3"/>
  <c r="K86" i="3"/>
  <c r="K87" i="3"/>
  <c r="K88" i="3"/>
  <c r="K89" i="3"/>
  <c r="K90" i="3"/>
  <c r="K91" i="3"/>
  <c r="K92" i="3"/>
  <c r="K93" i="3"/>
  <c r="K94" i="3"/>
  <c r="K95" i="3"/>
  <c r="K96" i="3"/>
  <c r="K97" i="3"/>
  <c r="K98" i="3"/>
  <c r="K99" i="3"/>
  <c r="K100" i="3"/>
  <c r="K101" i="3"/>
  <c r="K102" i="3"/>
  <c r="K103" i="3"/>
  <c r="K104" i="3"/>
  <c r="K105" i="3"/>
  <c r="K106" i="3"/>
  <c r="K107" i="3"/>
  <c r="K108" i="3"/>
  <c r="K109" i="3"/>
  <c r="K110" i="3"/>
  <c r="K111" i="3"/>
  <c r="K112" i="3"/>
  <c r="K113" i="3"/>
  <c r="K114" i="3"/>
  <c r="K115" i="3"/>
  <c r="K116" i="3"/>
  <c r="K117" i="3"/>
  <c r="K118" i="3"/>
  <c r="K119" i="3"/>
  <c r="K120" i="3"/>
  <c r="K121" i="3"/>
  <c r="K122" i="3"/>
  <c r="K123" i="3"/>
  <c r="K124" i="3"/>
  <c r="K125" i="3"/>
  <c r="K126" i="3"/>
  <c r="K127" i="3"/>
  <c r="K128" i="3"/>
  <c r="K129" i="3"/>
  <c r="K130" i="3"/>
  <c r="K131" i="3"/>
  <c r="K132" i="3"/>
  <c r="K133" i="3"/>
  <c r="K134" i="3"/>
  <c r="K135" i="3"/>
  <c r="K136" i="3"/>
  <c r="K137" i="3"/>
  <c r="K138" i="3"/>
  <c r="K139" i="3"/>
  <c r="K140" i="3"/>
  <c r="K141" i="3"/>
  <c r="K142" i="3"/>
  <c r="K143" i="3"/>
  <c r="K144" i="3"/>
  <c r="K145" i="3"/>
  <c r="K146" i="3"/>
  <c r="K147" i="3"/>
  <c r="K148" i="3"/>
  <c r="K149" i="3"/>
  <c r="K150" i="3"/>
  <c r="K151" i="3"/>
  <c r="K152" i="3"/>
  <c r="K153" i="3"/>
  <c r="K154" i="3"/>
  <c r="K155" i="3"/>
  <c r="K156" i="3"/>
  <c r="K157" i="3"/>
  <c r="K158" i="3"/>
  <c r="K159" i="3"/>
  <c r="K160" i="3"/>
  <c r="K161" i="3"/>
  <c r="K162" i="3"/>
  <c r="K163" i="3"/>
  <c r="K164" i="3"/>
  <c r="K165" i="3"/>
  <c r="K166" i="3"/>
  <c r="K167" i="3"/>
  <c r="K168" i="3"/>
  <c r="K169" i="3"/>
  <c r="K170" i="3"/>
  <c r="K171" i="3"/>
  <c r="K172" i="3"/>
  <c r="K173" i="3"/>
  <c r="K174" i="3"/>
  <c r="K175" i="3"/>
  <c r="K176" i="3"/>
  <c r="K177" i="3"/>
  <c r="K178" i="3"/>
  <c r="K179" i="3"/>
  <c r="K180" i="3"/>
  <c r="K181" i="3"/>
  <c r="K182" i="3"/>
  <c r="K183" i="3"/>
  <c r="K184" i="3"/>
  <c r="K185" i="3"/>
  <c r="K186" i="3"/>
  <c r="K187" i="3"/>
  <c r="K188" i="3"/>
  <c r="K189" i="3"/>
  <c r="K190" i="3"/>
  <c r="K191" i="3"/>
  <c r="K192" i="3"/>
  <c r="K193" i="3"/>
  <c r="K194" i="3"/>
  <c r="K195" i="3"/>
  <c r="K196" i="3"/>
  <c r="K197" i="3"/>
  <c r="K198" i="3"/>
  <c r="K199" i="3"/>
  <c r="K200" i="3"/>
  <c r="K201" i="3"/>
  <c r="K202" i="3"/>
  <c r="K203" i="3"/>
  <c r="K204" i="3"/>
  <c r="K205" i="3"/>
  <c r="K206" i="3"/>
  <c r="K207" i="3"/>
  <c r="K208" i="3"/>
  <c r="K209" i="3"/>
  <c r="K210" i="3"/>
  <c r="K211" i="3"/>
  <c r="K212" i="3"/>
  <c r="K213" i="3"/>
  <c r="K214" i="3"/>
  <c r="K215" i="3"/>
  <c r="K216" i="3"/>
  <c r="K217" i="3"/>
  <c r="K218" i="3"/>
  <c r="K219" i="3"/>
  <c r="K220" i="3"/>
  <c r="K221" i="3"/>
  <c r="K222" i="3"/>
  <c r="K223" i="3"/>
  <c r="K224" i="3"/>
  <c r="K225" i="3"/>
  <c r="K226" i="3"/>
  <c r="K227" i="3"/>
  <c r="K228" i="3"/>
  <c r="K229" i="3"/>
  <c r="K230" i="3"/>
  <c r="K231" i="3"/>
  <c r="K232" i="3"/>
  <c r="K233" i="3"/>
  <c r="K234" i="3"/>
  <c r="K235" i="3"/>
  <c r="K236" i="3"/>
  <c r="K237" i="3"/>
  <c r="K238" i="3"/>
  <c r="K239" i="3"/>
  <c r="K240" i="3"/>
  <c r="K241" i="3"/>
  <c r="K242" i="3"/>
  <c r="K243" i="3"/>
  <c r="K244" i="3"/>
  <c r="K245" i="3"/>
  <c r="K246" i="3"/>
  <c r="K247" i="3"/>
  <c r="K248" i="3"/>
  <c r="K249" i="3"/>
  <c r="K250" i="3"/>
  <c r="K251" i="3"/>
  <c r="K252" i="3"/>
  <c r="K253" i="3"/>
  <c r="K254" i="3"/>
  <c r="K255" i="3"/>
  <c r="K256" i="3"/>
  <c r="K257" i="3"/>
  <c r="K258" i="3"/>
  <c r="K259" i="3"/>
  <c r="K260" i="3"/>
  <c r="K261" i="3"/>
  <c r="K262" i="3"/>
  <c r="K263" i="3"/>
  <c r="K264" i="3"/>
  <c r="K265" i="3"/>
  <c r="K266" i="3"/>
  <c r="K267" i="3"/>
  <c r="K268" i="3"/>
  <c r="K269" i="3"/>
  <c r="K270" i="3"/>
  <c r="K271" i="3"/>
  <c r="K272" i="3"/>
  <c r="K273" i="3"/>
  <c r="K274" i="3"/>
  <c r="K275" i="3"/>
  <c r="K276" i="3"/>
  <c r="K277" i="3"/>
  <c r="K278" i="3"/>
  <c r="K279" i="3"/>
  <c r="K280" i="3"/>
  <c r="K281" i="3"/>
  <c r="K282" i="3"/>
  <c r="K283" i="3"/>
  <c r="K284" i="3"/>
  <c r="K285" i="3"/>
  <c r="K286" i="3"/>
  <c r="K287" i="3"/>
  <c r="K288" i="3"/>
  <c r="K289" i="3"/>
  <c r="K290" i="3"/>
  <c r="K291" i="3"/>
  <c r="K292" i="3"/>
  <c r="K293" i="3"/>
  <c r="K294" i="3"/>
  <c r="K295" i="3"/>
  <c r="K296" i="3"/>
  <c r="K297" i="3"/>
  <c r="K298" i="3"/>
  <c r="K299" i="3"/>
  <c r="K300" i="3"/>
  <c r="K301" i="3"/>
  <c r="K302" i="3"/>
  <c r="K303" i="3"/>
  <c r="K304" i="3"/>
  <c r="K305" i="3"/>
  <c r="K306" i="3"/>
  <c r="K307" i="3"/>
  <c r="K308" i="3"/>
  <c r="K309" i="3"/>
  <c r="K310" i="3"/>
  <c r="K311" i="3"/>
  <c r="K312" i="3"/>
  <c r="K313" i="3"/>
  <c r="K314" i="3"/>
  <c r="K315" i="3"/>
  <c r="K316" i="3"/>
  <c r="K317" i="3"/>
  <c r="K318" i="3"/>
  <c r="K319" i="3"/>
  <c r="K320" i="3"/>
  <c r="K321" i="3"/>
  <c r="K322" i="3"/>
  <c r="K323" i="3"/>
  <c r="K324" i="3"/>
  <c r="K325" i="3"/>
  <c r="K326" i="3"/>
  <c r="K327" i="3"/>
  <c r="K328" i="3"/>
  <c r="K329" i="3"/>
  <c r="K330" i="3"/>
  <c r="K331" i="3"/>
  <c r="K332" i="3"/>
  <c r="K333" i="3"/>
  <c r="K334" i="3"/>
  <c r="K335" i="3"/>
  <c r="K336" i="3"/>
  <c r="K337" i="3"/>
  <c r="K338" i="3"/>
  <c r="K339" i="3"/>
  <c r="K340" i="3"/>
  <c r="K341" i="3"/>
  <c r="K342" i="3"/>
  <c r="K343" i="3"/>
  <c r="K344" i="3"/>
  <c r="K345" i="3"/>
  <c r="K346" i="3"/>
  <c r="K347" i="3"/>
  <c r="K348" i="3"/>
  <c r="K349" i="3"/>
  <c r="K350" i="3"/>
  <c r="K351" i="3"/>
  <c r="K352" i="3"/>
  <c r="K353" i="3"/>
  <c r="K354" i="3"/>
  <c r="K355" i="3"/>
  <c r="K356" i="3"/>
  <c r="K357" i="3"/>
  <c r="K358" i="3"/>
  <c r="K359" i="3"/>
  <c r="K360" i="3"/>
  <c r="K361" i="3"/>
  <c r="K362" i="3"/>
  <c r="K363" i="3"/>
  <c r="K364" i="3"/>
  <c r="K365" i="3"/>
  <c r="K366" i="3"/>
  <c r="K367" i="3"/>
  <c r="K368" i="3"/>
  <c r="K369" i="3"/>
  <c r="K370" i="3"/>
  <c r="K371" i="3"/>
  <c r="K372" i="3"/>
  <c r="K373" i="3"/>
  <c r="K374" i="3"/>
  <c r="K375" i="3"/>
  <c r="K376" i="3"/>
  <c r="K377" i="3"/>
  <c r="K378" i="3"/>
  <c r="K379" i="3"/>
  <c r="K380" i="3"/>
  <c r="K381" i="3"/>
  <c r="K382" i="3"/>
  <c r="K383" i="3"/>
  <c r="K384" i="3"/>
  <c r="K385" i="3"/>
  <c r="K386" i="3"/>
  <c r="K387" i="3"/>
  <c r="K388" i="3"/>
  <c r="K389" i="3"/>
  <c r="K390" i="3"/>
  <c r="K391" i="3"/>
  <c r="K392" i="3"/>
  <c r="K393" i="3"/>
  <c r="K394" i="3"/>
  <c r="K395" i="3"/>
  <c r="K396" i="3"/>
  <c r="K397" i="3"/>
  <c r="K398" i="3"/>
  <c r="K399" i="3"/>
  <c r="K400" i="3"/>
  <c r="K401" i="3"/>
  <c r="K402" i="3"/>
  <c r="K403" i="3"/>
  <c r="K404" i="3"/>
  <c r="K405" i="3"/>
  <c r="K406" i="3"/>
  <c r="K407" i="3"/>
  <c r="K408" i="3"/>
  <c r="K409" i="3"/>
  <c r="K410" i="3"/>
  <c r="K411" i="3"/>
  <c r="K412" i="3"/>
  <c r="K413" i="3"/>
  <c r="K414" i="3"/>
  <c r="K415" i="3"/>
  <c r="K416" i="3"/>
  <c r="K417" i="3"/>
  <c r="K418" i="3"/>
  <c r="K419" i="3"/>
  <c r="K420" i="3"/>
  <c r="K421" i="3"/>
  <c r="K422" i="3"/>
  <c r="K423" i="3"/>
  <c r="K424" i="3"/>
  <c r="K425" i="3"/>
  <c r="K426" i="3"/>
  <c r="K427" i="3"/>
  <c r="K428" i="3"/>
  <c r="K429" i="3"/>
  <c r="K430" i="3"/>
  <c r="K431" i="3"/>
  <c r="K432" i="3"/>
  <c r="K433" i="3"/>
  <c r="K434" i="3"/>
  <c r="K435" i="3"/>
  <c r="K436" i="3"/>
  <c r="K437" i="3"/>
  <c r="K438" i="3"/>
  <c r="K439" i="3"/>
  <c r="K440" i="3"/>
  <c r="K441" i="3"/>
  <c r="K442" i="3"/>
  <c r="K443" i="3"/>
  <c r="K11" i="3"/>
  <c r="G24" i="4" s="1"/>
  <c r="E5" i="6"/>
  <c r="E6" i="6"/>
  <c r="E7" i="6"/>
  <c r="E8" i="6"/>
  <c r="E9" i="6"/>
  <c r="E10" i="6"/>
  <c r="J6" i="6"/>
  <c r="J7" i="6"/>
  <c r="J8" i="6"/>
  <c r="J9" i="6"/>
  <c r="J10" i="6"/>
  <c r="J5" i="6"/>
  <c r="B14" i="4"/>
  <c r="C14" i="4" s="1"/>
  <c r="B15" i="4"/>
  <c r="C15" i="4" s="1"/>
  <c r="B16" i="4"/>
  <c r="B17" i="4"/>
  <c r="C17" i="4" s="1"/>
  <c r="B18" i="4"/>
  <c r="C18" i="4" s="1"/>
  <c r="B13" i="4"/>
  <c r="F13" i="4" s="1"/>
  <c r="I5" i="7"/>
  <c r="G5" i="7"/>
  <c r="F5" i="7"/>
  <c r="B5" i="7"/>
  <c r="I4" i="7"/>
  <c r="G4" i="7"/>
  <c r="F4" i="7"/>
  <c r="B4" i="7"/>
  <c r="J4" i="6"/>
  <c r="K6" i="6"/>
  <c r="L6" i="6" s="1"/>
  <c r="K7" i="6"/>
  <c r="L7" i="6" s="1"/>
  <c r="K8" i="6"/>
  <c r="L8" i="6" s="1"/>
  <c r="K9" i="6"/>
  <c r="L9" i="6" s="1"/>
  <c r="K10" i="6"/>
  <c r="L10" i="6" s="1"/>
  <c r="K5" i="6"/>
  <c r="L5" i="6" s="1"/>
  <c r="I5" i="4"/>
  <c r="F5" i="4"/>
  <c r="B5" i="4"/>
  <c r="I4" i="4"/>
  <c r="F4" i="4"/>
  <c r="B4" i="4"/>
  <c r="J5" i="3"/>
  <c r="G5" i="3"/>
  <c r="F5" i="3"/>
  <c r="J4" i="3"/>
  <c r="G4" i="3"/>
  <c r="F4" i="3"/>
  <c r="B5" i="3"/>
  <c r="B4" i="3"/>
  <c r="E14" i="2"/>
  <c r="F24" i="4" l="1"/>
  <c r="C12" i="7"/>
  <c r="F14" i="4"/>
  <c r="F18" i="4"/>
  <c r="F17" i="4"/>
  <c r="F16" i="4"/>
  <c r="F15" i="4"/>
  <c r="L11" i="6"/>
  <c r="F20" i="4" l="1"/>
  <c r="H18" i="4"/>
  <c r="H17" i="4"/>
  <c r="H16" i="4"/>
  <c r="H15" i="4"/>
  <c r="H14" i="4"/>
  <c r="H13" i="4"/>
  <c r="G12" i="4"/>
  <c r="G11" i="4"/>
  <c r="F23" i="4" l="1"/>
  <c r="F25" i="4" s="1"/>
  <c r="D8" i="7" l="1"/>
  <c r="D7" i="7"/>
  <c r="D20" i="7" l="1"/>
  <c r="D19" i="7"/>
  <c r="D17" i="7"/>
  <c r="D14" i="7"/>
  <c r="D12" i="7"/>
  <c r="D21" i="7"/>
  <c r="D22" i="7"/>
  <c r="D18" i="7"/>
  <c r="D16" i="7"/>
  <c r="D15" i="7"/>
  <c r="D13"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<sst xmlns="http://schemas.openxmlformats.org/spreadsheetml/2006/main" count="1017" uniqueCount="107">
  <si>
    <t xml:space="preserve">Kasvihuonekaasupäästölaskennan rajauksen määrittäminen </t>
  </si>
  <si>
    <t xml:space="preserve">Kasvihuonekaasupäästölaskuri kuljetusyrityksille </t>
  </si>
  <si>
    <t>versio</t>
  </si>
  <si>
    <t>julkaistu</t>
  </si>
  <si>
    <t>Tarkastelussa olevan kuljetuskokonaisuuden nimi:</t>
  </si>
  <si>
    <t>Esim. koko toiminta, jakelukuljetukset, sorakuljetukset, hakurahti jne.</t>
  </si>
  <si>
    <t>Tarkasteluajanjakso :</t>
  </si>
  <si>
    <t>Esim. 1.1.2024-31.12.2024</t>
  </si>
  <si>
    <t>Tarvitsetko apua laskurin täyttämiseen?</t>
  </si>
  <si>
    <t>Osana tätä ohjekokonaisuutta on julkaistu pikaohje tämän laskurin käyttöön sekä laaja ohjeraportti, joka sisältää sekä kasvihuonekaasupäästölaskennan periaatteiden kuvauksen että ohjeistusta ja esimerkkejä laskennan tekemistä varten. Lisäksi laskurin käyttöä on kuvattu yksityiskohtaisemmin Ohjeraportin luvussa 5.</t>
  </si>
  <si>
    <t>Haluatko kohdistaa kasvihuonekaasupäästöjä asiakaskohtaisesti?</t>
  </si>
  <si>
    <t>Tämän laskurin avulla voit laskea sekä koko toimintaluokan kuljetustoiminnan kasvihuonekaasupäästöt että kohdistaa niitä asiakaskohtaisesti. Jos haluat tehdä asiakaskohtaista jyvitystä, kirjaa alla olevaan taulukkoon niiden asiakkaiden nimet, joiden osalta haluat jyvityksen tehdä. Jos et tarvitse asiakaskohtaisia tietoja ollenkaan, voit jättää taulukon tyhjäksi.</t>
  </si>
  <si>
    <t>Asiakkaan nimi tai muu tunnistetieto</t>
  </si>
  <si>
    <t>Jos tarvitset lisätä enemmän rivejä, klikkaa vaalean oranssilla merkityn solun vieressä olevaa rivinumeroa ja valitse "Lisää rivi". Älä jatka tietojen täyttämistä tämän tekstin tilalle tai alapuolelle, koska silloin tiedot eivät päivity laskukaavoihin.</t>
  </si>
  <si>
    <t>Tarvittavien tietojen kerääminen - kulutus</t>
  </si>
  <si>
    <t xml:space="preserve">Tarkasteluajanjakso </t>
  </si>
  <si>
    <t>Tämän laskurin käytön oletuksena on, että kulutustiedot kerätään omasta toiminnasta eli käytetään primääridataa, joka täytetään taulukkoon 1. Jos kuitenkin käytät oletusarvoja kuljetussuoritekohtaisia kasvihuonekaasupäästöinä, katso Ohjeraportista vaihe 5 ja tee laskenta käsin.</t>
  </si>
  <si>
    <t>Kasvihuonekaasupäästölaskennassa olevien ajoneuvojen määrä yhteensä:</t>
  </si>
  <si>
    <t>Kasvihuonekaasupäästölaskennassa olevien lämpötilösäädeltyjen rahtiyksiköiden määrä yhteensä:</t>
  </si>
  <si>
    <t>Yksilöivä tunnus, esim. ajoneuvon rekisteritunnus</t>
  </si>
  <si>
    <t>Ajoneuvon käyttövoima/polttoaine
(valitse listasta)</t>
  </si>
  <si>
    <t>Ajoneuvon kulutus tarkasteluajanjaksolla</t>
  </si>
  <si>
    <t>Yksikkö</t>
  </si>
  <si>
    <t>Sisältääkö kulutustieto ulosottokäyttöä?</t>
  </si>
  <si>
    <t>Ei pakollinen, mutta jos ajoneuvoja on useita, voi helpottaa tiedon käsittelyä.</t>
  </si>
  <si>
    <t>Jos samalla ajoneuvolla on käytetty useaa polttoainetta, erottele ne eri riveille.</t>
  </si>
  <si>
    <t>Varmista, että syötät tiedot sarakkeen E mukaisessa yksikössä. Syötä vain numeroita, ilman välilyöntejä.</t>
  </si>
  <si>
    <t>Tieto päivittyy automaattisesti käyttövoimatiedon perusteella</t>
  </si>
  <si>
    <t>Esim. lisälaitteiden käyttöä. Jos tiedot saa eroteltua, ota mukaan vain ajoneuvojen liikkumisen energiankulutus.</t>
  </si>
  <si>
    <t>Ei</t>
  </si>
  <si>
    <t>Jos tarvitset lisätä enemmän rivejä, klikkaa vaalean oranssilla merkityn solun vieressä olevaa rivinumeroa ja valitse "Lisää rivi". Kopioi tämän jälkeen oranssin solun rivin tiedot uusille riveille. Älä jatka tietojen täyttämistä tämän tekstin tilalle tai alapuolelle, koska tiedot eivät päivity laskukaavoihin.</t>
  </si>
  <si>
    <t>Tarvittavien tietojen kerääminen - kuljetussuorite</t>
  </si>
  <si>
    <t>Jos haluat käyttää vakioihin perustuvaa laskentatapaa, katso tarkemmat ohjeet Ohjeraportin luvusta 5.3.</t>
  </si>
  <si>
    <t>Toimituserää yksilöivä tunnus, esim. pvm</t>
  </si>
  <si>
    <t>Toimituserää yksilöivä tunnus, esim. reitti ja ajoneuvo</t>
  </si>
  <si>
    <t>Tavaramäärä</t>
  </si>
  <si>
    <t>Asiakkaan kuljetustarpeen matkanpituus</t>
  </si>
  <si>
    <t>Matkanpituuden lähteen tyyppi</t>
  </si>
  <si>
    <t>Samanlaisten toimituserien lukumäärä</t>
  </si>
  <si>
    <t>Toimituserän kuljetussuorite.</t>
  </si>
  <si>
    <t>Toimituserän kuljetussuoritteen yksikkö</t>
  </si>
  <si>
    <t>Toimituserän asiakas</t>
  </si>
  <si>
    <t>Ei pakollinen, mutta voi helpottaa tiedon käsittelyä</t>
  </si>
  <si>
    <t>Syötä pelkkä luku (ilman välilyöntejä). Huom! Kaikkien arvojen tulee olla samassa yksikössä.</t>
  </si>
  <si>
    <t>Ensisijaisesti tonnia, perustellusti voi käyttää muutakin.</t>
  </si>
  <si>
    <t>Syötä pelkkä luku (ilman välilyöntejä). Huom! Kaikkien arvojen tulee olla samassa yksikössä. Luvun tulee sisältää vain tavaran kulkema matkanpituus ja sen pitäisi kuvastaa lyhintä mahdollista etäisyyttä asikkaan kuljetustarpeen näkökulmasta.</t>
  </si>
  <si>
    <t>Ensisijaisesti kilometriä.</t>
  </si>
  <si>
    <t>Valitse onko lähteenä käytettä "lyhinta mahdollista etäisyyttä" (mm. karttapalvelut) vai "todellista ajettua matkanpituutta" (mm. ajoneuvotietokone). Priorisoi lyhin mahdollinen etäisyys, jos mahdollista.</t>
  </si>
  <si>
    <t>Oletusarvoisesti 1. Jos samanlaisia toimituseriä on useita, lukua voi muuttaa sen sijaan, että ne kirjattaisiin jokainen omalle rivilleen.</t>
  </si>
  <si>
    <t>Lasketaan automaattisesti. Luku on standardin määrittelemän "lyhimmän mahdollisen etäisyyden" mukaisesti laskettu.</t>
  </si>
  <si>
    <t>Lasketaan automaattisesti.</t>
  </si>
  <si>
    <t>Valitse listalta asiakas, jos haluat raportoida tiedot kys. asiakkaan osalta. Syötä näiden asiakkaiden tunnistetiedot välilehdella A. Jos et halua raportoida toimituserän asiakkaan päästöjä, voit jättää solun tyhjäksi. Jos samalla toimituserällä on ollut useita asiakkaita, voit joko pilkkoa tiedot eri riveille tai tehdä asiakkaan kuljetussuoritteen laskennan erillisenä.</t>
  </si>
  <si>
    <t>t</t>
  </si>
  <si>
    <t>km</t>
  </si>
  <si>
    <t>Kuljetussuoritekohtaisten kasvihuonekaasupäästöjen laskenta</t>
  </si>
  <si>
    <t>KULUTUKSEN KASVIHUONEKAASUPÄÄSTÖT PRIMÄÄRIDATAN PERUSTEELLA LASKETTUNA</t>
  </si>
  <si>
    <r>
      <t>Valitse käytettävän CO</t>
    </r>
    <r>
      <rPr>
        <i/>
        <vertAlign val="subscript"/>
        <sz val="10"/>
        <color theme="1"/>
        <rFont val="Aptos Narrow"/>
        <family val="2"/>
        <scheme val="minor"/>
      </rPr>
      <t>2</t>
    </r>
    <r>
      <rPr>
        <i/>
        <sz val="10"/>
        <color theme="1"/>
        <rFont val="Aptos Narrow"/>
        <family val="2"/>
        <scheme val="minor"/>
      </rPr>
      <t xml:space="preserve">e-päästökertoimen arvo (sareke E) niille energianlähteille, jotka sisältyvät laskentaasi. </t>
    </r>
  </si>
  <si>
    <t>Kulutus käyttövoimittain</t>
  </si>
  <si>
    <r>
      <t>Käytettävä CO</t>
    </r>
    <r>
      <rPr>
        <b/>
        <vertAlign val="subscript"/>
        <sz val="11"/>
        <color theme="1"/>
        <rFont val="Aptos Narrow"/>
        <family val="2"/>
        <scheme val="minor"/>
      </rPr>
      <t>2</t>
    </r>
    <r>
      <rPr>
        <b/>
        <sz val="11"/>
        <color theme="1"/>
        <rFont val="Aptos Narrow"/>
        <family val="2"/>
        <scheme val="minor"/>
      </rPr>
      <t>e-päästökerroin</t>
    </r>
  </si>
  <si>
    <r>
      <t>KHK-päästöt (kg CO</t>
    </r>
    <r>
      <rPr>
        <b/>
        <vertAlign val="subscript"/>
        <sz val="11"/>
        <color theme="1"/>
        <rFont val="Aptos Narrow"/>
        <family val="2"/>
        <scheme val="minor"/>
      </rPr>
      <t>2</t>
    </r>
    <r>
      <rPr>
        <b/>
        <sz val="11"/>
        <color theme="1"/>
        <rFont val="Aptos Narrow"/>
        <family val="2"/>
        <scheme val="minor"/>
      </rPr>
      <t>e)</t>
    </r>
  </si>
  <si>
    <t>Tiedot tulevat automaattisesti välilehdeltä "B_Energiankulutus".</t>
  </si>
  <si>
    <t>Vaihda tarvittaessa, kansallinen arvo on oletusarvo.</t>
  </si>
  <si>
    <t>Lasketaan automaattisesti</t>
  </si>
  <si>
    <t>litraa</t>
  </si>
  <si>
    <t>Ohjeen suositus 2024</t>
  </si>
  <si>
    <t>kilogrammaa</t>
  </si>
  <si>
    <t>kilowattituntia</t>
  </si>
  <si>
    <t>Ajoneuvojen liikkumisesta syntyneet kasvihuonekaasupäästöt</t>
  </si>
  <si>
    <r>
      <t>kg CO</t>
    </r>
    <r>
      <rPr>
        <vertAlign val="subscript"/>
        <sz val="11"/>
        <color theme="1"/>
        <rFont val="Aptos Narrow"/>
        <family val="2"/>
        <scheme val="minor"/>
      </rPr>
      <t>2</t>
    </r>
    <r>
      <rPr>
        <sz val="11"/>
        <color theme="1"/>
        <rFont val="Aptos Narrow"/>
        <family val="2"/>
        <scheme val="minor"/>
      </rPr>
      <t>e</t>
    </r>
  </si>
  <si>
    <t>Muut huomioitavat kasvihuonekaasupäästöt (kylmälaitevuodot)</t>
  </si>
  <si>
    <t>KASVIHUONEKAASUPÄÄSTÖT YHTEENSÄ</t>
  </si>
  <si>
    <t>KULJETUSSUORITE YHTEENSÄ</t>
  </si>
  <si>
    <t>KULJETUSSUORITEKOHTAISET KASVIHUONEKAASUPÄÄSTÖT</t>
  </si>
  <si>
    <r>
      <t xml:space="preserve">g CO2e / tkm </t>
    </r>
    <r>
      <rPr>
        <i/>
        <sz val="11"/>
        <rFont val="Aptos Narrow"/>
        <family val="2"/>
        <scheme val="minor"/>
      </rPr>
      <t>(tai muu yksikkö, jos näin valittu)</t>
    </r>
  </si>
  <si>
    <t>Raportointi</t>
  </si>
  <si>
    <t>ASIAKASKOHTAISET KASVIHUONEKAASUPÄÄSTÖT</t>
  </si>
  <si>
    <t>Asiakkaan kuljetussuorite</t>
  </si>
  <si>
    <t>Asiakkaan kasvihuonekaasupäästöt</t>
  </si>
  <si>
    <t>Jos lisäsit rivejä ALOITA_TÄSTÄ-välilehdellä asiakastaulukkoon, kopioi solujen B20, C20, D20 ja E20 kaavoja alaspäin niin kauan, että saat kaikki lisätyt rivit näkyviin.</t>
  </si>
  <si>
    <t>PUDOTUSVALIKKOLISTAT</t>
  </si>
  <si>
    <t>LASKENNAN APUSOLUJA</t>
  </si>
  <si>
    <t>Käyttövoima</t>
  </si>
  <si>
    <t>Standardin arvo</t>
  </si>
  <si>
    <t>Valinta</t>
  </si>
  <si>
    <t>Onko valittu?</t>
  </si>
  <si>
    <t>Diesel</t>
  </si>
  <si>
    <t>Uusiutuva diesel</t>
  </si>
  <si>
    <t>Bensiini</t>
  </si>
  <si>
    <t>Kaasu</t>
  </si>
  <si>
    <t>Nesteytetty kaasu</t>
  </si>
  <si>
    <t>Sähkö</t>
  </si>
  <si>
    <t>Vaihtoehdot</t>
  </si>
  <si>
    <t>Kylmäaineet</t>
  </si>
  <si>
    <t>Kyllä</t>
  </si>
  <si>
    <t>Ilmastointilaite</t>
  </si>
  <si>
    <r>
      <t>kg CO</t>
    </r>
    <r>
      <rPr>
        <vertAlign val="subscript"/>
        <sz val="11"/>
        <color theme="1"/>
        <rFont val="Aptos Narrow"/>
        <family val="2"/>
        <scheme val="minor"/>
      </rPr>
      <t>2</t>
    </r>
    <r>
      <rPr>
        <sz val="11"/>
        <color theme="1"/>
        <rFont val="Aptos Narrow"/>
        <family val="2"/>
        <scheme val="minor"/>
      </rPr>
      <t>e / kuorma-auto</t>
    </r>
  </si>
  <si>
    <t>Rahtiyksikkö</t>
  </si>
  <si>
    <r>
      <t>kg CO</t>
    </r>
    <r>
      <rPr>
        <vertAlign val="subscript"/>
        <sz val="11"/>
        <color theme="1"/>
        <rFont val="Aptos Narrow"/>
        <family val="2"/>
        <scheme val="minor"/>
      </rPr>
      <t>2</t>
    </r>
    <r>
      <rPr>
        <sz val="11"/>
        <color theme="1"/>
        <rFont val="Aptos Narrow"/>
        <family val="2"/>
        <scheme val="minor"/>
      </rPr>
      <t>e / rahtiyksikkö</t>
    </r>
  </si>
  <si>
    <t>CO2e-päästökerroin</t>
  </si>
  <si>
    <t>Ohjeen suositus 2023</t>
  </si>
  <si>
    <t>Ohjeen suositus 2025</t>
  </si>
  <si>
    <t>Itse syötettävä arvo</t>
  </si>
  <si>
    <t>Matkanpituuden lähde</t>
  </si>
  <si>
    <t>Lyhin mahdollinen etäisyys</t>
  </si>
  <si>
    <t>Todellinen ajettu matkanpituus</t>
  </si>
  <si>
    <t>1.1</t>
  </si>
  <si>
    <t>Kylmäaineiden kertoimet korjattu Taustatiedot-välilehdelle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</si>
</sst>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00"/>
    <numFmt numFmtId="165" formatCode="0.0000"/>
  </numFmts>
  <fonts count="20">
    <font>
      <sz val="11"/>
      <color theme="1"/>
      <name val="Aptos Narrow"/>
      <family val="2"/>
      <scheme val="minor"/>
    </font>
    <font>
      <b/>
      <sz val="11"/>
      <color theme="1"/>
      <name val="Aptos Narrow"/>
      <family val="2"/>
      <scheme val="minor"/>
    </font>
    <font>
      <i/>
      <sz val="11"/>
      <color theme="1"/>
      <name val="Aptos Narrow"/>
      <family val="2"/>
      <scheme val="minor"/>
    </font>
    <font>
      <i/>
      <sz val="9"/>
      <color theme="1"/>
      <name val="Aptos Narrow"/>
      <family val="2"/>
      <scheme val="minor"/>
    </font>
    <font>
      <sz val="11"/>
      <color rgb="FFFF0000"/>
      <name val="Aptos Narrow"/>
      <family val="2"/>
      <scheme val="minor"/>
    </font>
    <font>
      <i/>
      <sz val="10"/>
      <color theme="1"/>
      <name val="Aptos Narrow"/>
      <family val="2"/>
      <scheme val="minor"/>
    </font>
    <font>
      <i/>
      <sz val="11"/>
      <color rgb="FFFF0000"/>
      <name val="Aptos Narrow"/>
      <family val="2"/>
      <scheme val="minor"/>
    </font>
    <font>
      <b/>
      <vertAlign val="subscript"/>
      <sz val="11"/>
      <color theme="1"/>
      <name val="Aptos Narrow"/>
      <family val="2"/>
      <scheme val="minor"/>
    </font>
    <font>
      <i/>
      <sz val="10"/>
      <color rgb="FFFF0000"/>
      <name val="Aptos Narrow"/>
      <family val="2"/>
      <scheme val="minor"/>
    </font>
    <font>
      <i/>
      <sz val="10"/>
      <name val="Aptos Narrow"/>
      <family val="2"/>
      <scheme val="minor"/>
    </font>
    <font>
      <sz val="10"/>
      <color theme="1"/>
      <name val="Aptos Narrow"/>
      <family val="2"/>
      <scheme val="minor"/>
    </font>
    <font>
      <vertAlign val="subscript"/>
      <sz val="11"/>
      <color theme="1"/>
      <name val="Aptos Narrow"/>
      <family val="2"/>
      <scheme val="minor"/>
    </font>
    <font>
      <b/>
      <sz val="11"/>
      <name val="Aptos Narrow"/>
      <family val="2"/>
      <scheme val="minor"/>
    </font>
    <font>
      <i/>
      <vertAlign val="subscript"/>
      <sz val="10"/>
      <color theme="1"/>
      <name val="Aptos Narrow"/>
      <family val="2"/>
      <scheme val="minor"/>
    </font>
    <font>
      <sz val="11"/>
      <name val="Aptos Narrow"/>
      <family val="2"/>
      <scheme val="minor"/>
    </font>
    <font>
      <i/>
      <sz val="11"/>
      <name val="Aptos Narrow"/>
      <family val="2"/>
      <scheme val="minor"/>
    </font>
    <font>
      <b/>
      <sz val="18"/>
      <color theme="1"/>
      <name val="Aptos Narrow"/>
      <family val="2"/>
      <scheme val="minor"/>
    </font>
    <font>
      <b/>
      <sz val="12"/>
      <color theme="1"/>
      <name val="Aptos Narrow"/>
      <family val="2"/>
      <scheme val="minor"/>
    </font>
    <font>
      <b/>
      <sz val="10"/>
      <color theme="1"/>
      <name val="Aptos Narrow"/>
      <family val="2"/>
      <scheme val="minor"/>
    </font>
    <font>
      <sz val="9"/>
      <color theme="1"/>
      <name val="Arial"/>
      <family val="2"/>
    </font>
  </fonts>
  <fills count="4">
    <fill>
      <patternFill patternType="none"/>
    </fill>
    <fill>
      <patternFill patternType="gray125"/>
    </fill>
    <fill>
      <patternFill patternType="solid">
        <fgColor theme="5" tint="0.79998168889431442"/>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79">
    <xf numFmtId="0" fontId="0" fillId="0" borderId="0" xfId="0"/>
    <xf numFmtId="0" fontId="1" fillId="0" borderId="0" xfId="0" applyFont="1"/>
    <xf numFmtId="0" fontId="0" fillId="2" borderId="0" xfId="0" applyFill="1"/>
    <xf numFmtId="0" fontId="1" fillId="3" borderId="0" xfId="0" applyFont="1" applyFill="1"/>
    <xf numFmtId="0" fontId="0" fillId="3" borderId="0" xfId="0" applyFill="1"/>
    <xf numFmtId="0" fontId="5" fillId="3" borderId="0" xfId="0" applyFont="1" applyFill="1"/>
    <xf numFmtId="0" fontId="3" fillId="3" borderId="1" xfId="0" applyFont="1" applyFill="1" applyBorder="1" applyAlignment="1">
      <alignment horizontal="center" vertical="center" wrapText="1"/>
    </xf>
    <xf numFmtId="0" fontId="0" fillId="3" borderId="1" xfId="0" applyFill="1" applyBorder="1"/>
    <xf numFmtId="0" fontId="5" fillId="3" borderId="0" xfId="0" applyFont="1" applyFill="1" applyAlignment="1">
      <alignment vertical="top" wrapText="1"/>
    </xf>
    <xf numFmtId="0" fontId="5" fillId="3" borderId="0" xfId="0" applyFont="1" applyFill="1" applyAlignment="1">
      <alignment horizontal="left" indent="1"/>
    </xf>
    <xf numFmtId="0" fontId="1" fillId="3" borderId="1" xfId="0" applyFont="1" applyFill="1" applyBorder="1" applyAlignment="1">
      <alignment horizontal="center" vertical="center" wrapText="1"/>
    </xf>
    <xf numFmtId="0" fontId="0" fillId="3" borderId="0" xfId="0" applyFill="1" applyAlignment="1">
      <alignment horizontal="left" indent="1"/>
    </xf>
    <xf numFmtId="0" fontId="0" fillId="3" borderId="0" xfId="0" applyFill="1" applyAlignment="1">
      <alignment vertical="center"/>
    </xf>
    <xf numFmtId="0" fontId="4" fillId="3" borderId="0" xfId="0" applyFont="1" applyFill="1"/>
    <xf numFmtId="0" fontId="6" fillId="3" borderId="0" xfId="0" applyFont="1" applyFill="1"/>
    <xf numFmtId="0" fontId="8" fillId="3" borderId="0" xfId="0" applyFont="1" applyFill="1"/>
    <xf numFmtId="0" fontId="1" fillId="3" borderId="0" xfId="0" applyFont="1" applyFill="1" applyAlignment="1">
      <alignment horizontal="center" vertical="center" wrapText="1"/>
    </xf>
    <xf numFmtId="0" fontId="3" fillId="3" borderId="0" xfId="0" applyFont="1" applyFill="1" applyAlignment="1">
      <alignment horizontal="center" vertical="center" wrapText="1"/>
    </xf>
    <xf numFmtId="0" fontId="9" fillId="3" borderId="0" xfId="0" applyFont="1" applyFill="1"/>
    <xf numFmtId="0" fontId="10" fillId="3" borderId="1" xfId="0" applyFont="1" applyFill="1" applyBorder="1" applyAlignment="1">
      <alignment horizontal="center" vertical="center" wrapText="1"/>
    </xf>
    <xf numFmtId="0" fontId="12" fillId="3" borderId="0" xfId="0" applyFont="1" applyFill="1" applyAlignment="1">
      <alignment horizontal="left" vertical="top" wrapText="1"/>
    </xf>
    <xf numFmtId="0" fontId="4" fillId="3" borderId="0" xfId="0" applyFont="1" applyFill="1" applyAlignment="1">
      <alignment horizontal="center"/>
    </xf>
    <xf numFmtId="0" fontId="14" fillId="3" borderId="0" xfId="0" applyFont="1" applyFill="1"/>
    <xf numFmtId="3" fontId="0" fillId="3" borderId="1" xfId="0" applyNumberFormat="1" applyFill="1" applyBorder="1"/>
    <xf numFmtId="0" fontId="4" fillId="0" borderId="0" xfId="0" applyFont="1"/>
    <xf numFmtId="0" fontId="2" fillId="3" borderId="0" xfId="0" applyFont="1" applyFill="1"/>
    <xf numFmtId="0" fontId="6" fillId="3" borderId="0" xfId="0" applyFont="1" applyFill="1" applyAlignment="1">
      <alignment horizontal="left"/>
    </xf>
    <xf numFmtId="0" fontId="0" fillId="3" borderId="0" xfId="0" applyFill="1" applyAlignment="1">
      <alignment horizontal="center"/>
    </xf>
    <xf numFmtId="0" fontId="0" fillId="3" borderId="0" xfId="0" applyFill="1" applyAlignment="1">
      <alignment horizontal="left"/>
    </xf>
    <xf numFmtId="0" fontId="0" fillId="3" borderId="0" xfId="0" applyFill="1" applyAlignment="1">
      <alignment horizontal="left" vertical="top" wrapText="1"/>
    </xf>
    <xf numFmtId="0" fontId="16" fillId="3" borderId="0" xfId="0" applyFont="1" applyFill="1"/>
    <xf numFmtId="0" fontId="17" fillId="3" borderId="0" xfId="0" applyFont="1" applyFill="1"/>
    <xf numFmtId="0" fontId="0" fillId="3" borderId="3" xfId="0" applyFill="1" applyBorder="1"/>
    <xf numFmtId="0" fontId="1" fillId="3" borderId="3" xfId="0" applyFont="1" applyFill="1" applyBorder="1"/>
    <xf numFmtId="3" fontId="0" fillId="3" borderId="1" xfId="0" applyNumberFormat="1" applyFill="1" applyBorder="1" applyAlignment="1">
      <alignment horizontal="center"/>
    </xf>
    <xf numFmtId="0" fontId="18" fillId="3" borderId="0" xfId="0" applyFont="1" applyFill="1"/>
    <xf numFmtId="2" fontId="0" fillId="0" borderId="0" xfId="0" applyNumberFormat="1"/>
    <xf numFmtId="164" fontId="0" fillId="0" borderId="0" xfId="0" applyNumberFormat="1"/>
    <xf numFmtId="165" fontId="0" fillId="0" borderId="0" xfId="0" applyNumberFormat="1"/>
    <xf numFmtId="3" fontId="0" fillId="3" borderId="0" xfId="0" applyNumberFormat="1" applyFill="1"/>
    <xf numFmtId="4" fontId="0" fillId="3" borderId="1" xfId="0" applyNumberFormat="1" applyFill="1" applyBorder="1" applyAlignment="1">
      <alignment horizontal="center"/>
    </xf>
    <xf numFmtId="4" fontId="0" fillId="3" borderId="1" xfId="0" applyNumberFormat="1" applyFill="1" applyBorder="1"/>
    <xf numFmtId="0" fontId="0" fillId="3" borderId="3" xfId="0" applyFill="1" applyBorder="1" applyProtection="1">
      <protection locked="0"/>
    </xf>
    <xf numFmtId="0" fontId="0" fillId="3" borderId="1" xfId="0" applyFill="1" applyBorder="1" applyProtection="1">
      <protection locked="0"/>
    </xf>
    <xf numFmtId="0" fontId="10" fillId="3" borderId="1" xfId="0" applyFont="1" applyFill="1" applyBorder="1" applyProtection="1">
      <protection locked="0"/>
    </xf>
    <xf numFmtId="3" fontId="10" fillId="3" borderId="1" xfId="0" applyNumberFormat="1" applyFont="1" applyFill="1" applyBorder="1" applyProtection="1">
      <protection locked="0"/>
    </xf>
    <xf numFmtId="0" fontId="10" fillId="3" borderId="1" xfId="0" applyFont="1" applyFill="1" applyBorder="1" applyAlignment="1" applyProtection="1">
      <alignment horizontal="center"/>
      <protection locked="0"/>
    </xf>
    <xf numFmtId="0" fontId="10" fillId="3" borderId="1" xfId="0" applyFont="1" applyFill="1" applyBorder="1"/>
    <xf numFmtId="14" fontId="10" fillId="3" borderId="1" xfId="0" applyNumberFormat="1" applyFont="1" applyFill="1" applyBorder="1" applyAlignment="1" applyProtection="1">
      <alignment horizontal="center" vertical="center" wrapText="1"/>
      <protection locked="0"/>
    </xf>
    <xf numFmtId="0" fontId="10" fillId="3" borderId="1" xfId="0" applyFont="1" applyFill="1" applyBorder="1" applyAlignment="1" applyProtection="1">
      <alignment horizontal="center" vertical="center" wrapText="1"/>
      <protection locked="0"/>
    </xf>
    <xf numFmtId="3" fontId="10" fillId="3" borderId="1" xfId="0" applyNumberFormat="1" applyFont="1" applyFill="1" applyBorder="1" applyAlignment="1" applyProtection="1">
      <alignment horizontal="center" vertical="center" wrapText="1"/>
      <protection locked="0"/>
    </xf>
    <xf numFmtId="3" fontId="10" fillId="3" borderId="1" xfId="0" applyNumberFormat="1" applyFont="1" applyFill="1" applyBorder="1" applyAlignment="1">
      <alignment horizontal="center" vertical="center" wrapText="1"/>
    </xf>
    <xf numFmtId="0" fontId="0" fillId="3" borderId="1" xfId="0" applyFill="1" applyBorder="1" applyAlignment="1" applyProtection="1">
      <alignment horizontal="center"/>
      <protection locked="0"/>
    </xf>
    <xf numFmtId="3" fontId="0" fillId="3" borderId="1" xfId="0" applyNumberFormat="1" applyFill="1" applyBorder="1" applyProtection="1">
      <protection locked="0"/>
    </xf>
    <xf numFmtId="0" fontId="0" fillId="3" borderId="0" xfId="0" applyFill="1" applyProtection="1">
      <protection locked="0"/>
    </xf>
    <xf numFmtId="14" fontId="0" fillId="3" borderId="3" xfId="0" applyNumberFormat="1" applyFill="1" applyBorder="1" applyProtection="1">
      <protection locked="0"/>
    </xf>
    <xf numFmtId="0" fontId="16" fillId="3" borderId="0" xfId="0" applyFont="1" applyFill="1" applyProtection="1">
      <protection locked="0"/>
    </xf>
    <xf numFmtId="0" fontId="1" fillId="3" borderId="7" xfId="0" applyFont="1" applyFill="1" applyBorder="1" applyAlignment="1">
      <alignment horizontal="left" indent="1"/>
    </xf>
    <xf numFmtId="0" fontId="0" fillId="3" borderId="2" xfId="0" applyFill="1" applyBorder="1"/>
    <xf numFmtId="0" fontId="0" fillId="3" borderId="8" xfId="0" applyFill="1" applyBorder="1"/>
    <xf numFmtId="0" fontId="2" fillId="3" borderId="9" xfId="0" applyFont="1" applyFill="1" applyBorder="1" applyAlignment="1">
      <alignment horizontal="left" indent="1"/>
    </xf>
    <xf numFmtId="0" fontId="2" fillId="3" borderId="11" xfId="0" applyFont="1" applyFill="1" applyBorder="1" applyAlignment="1">
      <alignment horizontal="left" indent="1"/>
    </xf>
    <xf numFmtId="0" fontId="0" fillId="3" borderId="12" xfId="0" applyFill="1" applyBorder="1"/>
    <xf numFmtId="14" fontId="15" fillId="3" borderId="3" xfId="0" applyNumberFormat="1" applyFont="1" applyFill="1" applyBorder="1" applyAlignment="1">
      <alignment horizontal="right"/>
    </xf>
    <xf numFmtId="0" fontId="0" fillId="3" borderId="0" xfId="0" applyFill="1" applyAlignment="1">
      <alignment horizontal="left" vertical="top" wrapText="1"/>
    </xf>
    <xf numFmtId="0" fontId="5" fillId="3" borderId="0" xfId="0" applyFont="1" applyFill="1" applyAlignment="1">
      <alignment horizontal="left" vertical="top" wrapText="1"/>
    </xf>
    <xf numFmtId="0" fontId="5" fillId="3" borderId="2" xfId="0" applyFont="1" applyFill="1" applyBorder="1" applyAlignment="1">
      <alignment horizontal="left" vertical="top" wrapText="1"/>
    </xf>
    <xf numFmtId="0" fontId="0" fillId="3" borderId="3" xfId="0" applyFill="1" applyBorder="1" applyAlignment="1">
      <alignment horizontal="left" vertical="top"/>
    </xf>
    <xf numFmtId="0" fontId="9" fillId="3" borderId="0" xfId="0" applyFont="1" applyFill="1" applyAlignment="1">
      <alignment horizontal="left" vertical="top" wrapText="1"/>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wrapText="1"/>
    </xf>
    <xf numFmtId="0" fontId="3" fillId="3" borderId="6" xfId="0" applyFont="1" applyFill="1" applyBorder="1" applyAlignment="1">
      <alignment horizontal="left" vertical="center" wrapText="1"/>
    </xf>
    <xf numFmtId="0" fontId="1" fillId="3" borderId="4" xfId="0" applyFont="1" applyFill="1" applyBorder="1" applyAlignment="1">
      <alignment horizontal="left" vertical="center" wrapText="1"/>
    </xf>
    <xf numFmtId="0" fontId="1" fillId="3" borderId="5" xfId="0" applyFont="1" applyFill="1" applyBorder="1" applyAlignment="1">
      <alignment horizontal="left" vertical="center" wrapText="1"/>
    </xf>
    <xf numFmtId="0" fontId="1" fillId="3" borderId="6" xfId="0" applyFont="1" applyFill="1" applyBorder="1" applyAlignment="1">
      <alignment horizontal="left" vertical="center" wrapText="1"/>
    </xf>
    <xf numFmtId="0" fontId="5" fillId="3" borderId="0" xfId="0" applyFont="1" applyFill="1" applyAlignment="1">
      <alignment horizontal="left" vertical="top" wrapText="1" indent="1"/>
    </xf>
    <xf numFmtId="49" fontId="2" fillId="3" borderId="0" xfId="0" applyNumberFormat="1" applyFont="1" applyFill="1" applyAlignment="1">
      <alignment horizontal="right"/>
    </xf>
    <xf numFmtId="0" fontId="19" fillId="0" borderId="0" xfId="0" applyFont="1" applyAlignment="1">
      <alignment vertical="center" wrapText="1"/>
    </xf>
    <xf numFmtId="0" fontId="0" fillId="0" borderId="10" xfId="0" applyBorder="1" applyAlignment="1">
      <alignment wrapText="1"/>
    </xf>
  </cellXfs>
  <cellStyles count="1">
    <cellStyle name="Normaali" xfId="0" builtinId="0"/>
  </cellStyles>
  <dxfs count="0"/>
  <tableStyles count="1" defaultTableStyle="TableStyleMedium2" defaultPivotStyle="PivotStyleLight16">
    <tableStyle name="Invisible" pivot="0" table="0" count="0" xr9:uid="{F02E92E5-F81C-4875-B535-E914A8D4802F}"/>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1" width="350" row="4">
    <wetp:webextensionref xmlns:r="http://schemas.openxmlformats.org/officeDocument/2006/relationships" r:id="rId1"/>
  </wetp:taskpane>
</wetp:taskpanes>
</file>

<file path=xl/webextensions/webextension1.xml><?xml version="1.0" encoding="utf-8"?>
<we:webextension xmlns:we="http://schemas.microsoft.com/office/webextensions/webextension/2010/11" id="{D3BCAB91-C382-4FF7-AFA1-D15E7229A0E7}">
  <we:reference id="df76232d-21a6-4463-9d19-0518ac5aab5d" version="1.1.0.0" store="EXCatalog" storeType="EXCatalog"/>
  <we:alternateReferences>
    <we:reference id="WA200000556" version="1.1.0.0" store="" storeType="OMEX"/>
  </we:alternateReferences>
  <we:properties>
    <we:property name="Office.AutoShowTaskpaneWithDocument" value="true"/>
    <we:property name="documentId" value="&quot;db25b9cf-2208-4728-9450-32d4d108989d&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_xldudf_JIRA_JQL</we:customFunctionIds>
      </we:customFunctionIdList>
    </a:ext>
  </we:extLst>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1C861-40F5-4FFB-89FB-BAE647B17572}">
  <dimension ref="A1:M49"/>
  <sheetViews>
    <sheetView zoomScaleNormal="100" workbookViewId="0">
      <selection activeCell="A4" sqref="A4"/>
    </sheetView>
  </sheetViews>
  <sheetFormatPr defaultColWidth="9.1640625" defaultRowHeight="14"/>
  <cols>
    <col min="1" max="1" width="9.1640625" style="4"/>
    <col min="2" max="2" width="34" style="4" customWidth="1"/>
    <col min="3" max="3" width="21.1640625" style="4" customWidth="1"/>
    <col min="4" max="11" width="9.1640625" style="4"/>
    <col min="12" max="12" width="27" style="4" customWidth="1"/>
    <col min="13" max="16384" width="9.1640625" style="4"/>
  </cols>
  <sheetData>
    <row r="1" spans="1:13">
      <c r="A1" s="13"/>
    </row>
    <row r="2" spans="1:13" ht="23">
      <c r="B2" s="30" t="s">
        <v>0</v>
      </c>
      <c r="I2" s="57" t="s">
        <v>1</v>
      </c>
      <c r="J2" s="58"/>
      <c r="K2" s="58"/>
      <c r="L2" s="58"/>
      <c r="M2" s="59"/>
    </row>
    <row r="3" spans="1:13" ht="26" customHeight="1">
      <c r="I3" s="60" t="s">
        <v>2</v>
      </c>
      <c r="K3" s="76" t="s">
        <v>105</v>
      </c>
      <c r="L3" s="77" t="s">
        <v>106</v>
      </c>
      <c r="M3" s="78"/>
    </row>
    <row r="4" spans="1:13" ht="14.5">
      <c r="I4" s="61" t="s">
        <v>3</v>
      </c>
      <c r="J4" s="32"/>
      <c r="K4" s="63">
        <v>45786</v>
      </c>
      <c r="L4" s="32"/>
      <c r="M4" s="62"/>
    </row>
    <row r="6" spans="1:13" ht="15.5">
      <c r="B6" s="31" t="s">
        <v>4</v>
      </c>
      <c r="D6" s="42"/>
      <c r="E6" s="32"/>
      <c r="F6" s="32"/>
      <c r="G6" s="32"/>
      <c r="H6" s="33"/>
      <c r="I6" s="32"/>
      <c r="J6" s="32"/>
      <c r="K6" s="32"/>
      <c r="L6" s="32"/>
    </row>
    <row r="7" spans="1:13">
      <c r="B7" s="9" t="s">
        <v>5</v>
      </c>
    </row>
    <row r="8" spans="1:13" ht="15.5">
      <c r="B8" s="31" t="s">
        <v>6</v>
      </c>
      <c r="D8" s="55"/>
      <c r="E8" s="32"/>
      <c r="F8" s="32"/>
      <c r="G8" s="32"/>
      <c r="H8" s="33"/>
      <c r="I8" s="32"/>
      <c r="J8" s="32"/>
      <c r="K8" s="32"/>
      <c r="L8" s="32"/>
    </row>
    <row r="9" spans="1:13">
      <c r="B9" s="9" t="s">
        <v>7</v>
      </c>
    </row>
    <row r="10" spans="1:13">
      <c r="B10" s="9"/>
    </row>
    <row r="11" spans="1:13" ht="15.5">
      <c r="B11" s="31" t="s">
        <v>8</v>
      </c>
    </row>
    <row r="12" spans="1:13" ht="15" customHeight="1">
      <c r="B12" s="64" t="s">
        <v>9</v>
      </c>
      <c r="C12" s="64"/>
      <c r="D12" s="64"/>
      <c r="E12" s="64"/>
      <c r="F12" s="64"/>
      <c r="G12" s="64"/>
      <c r="H12" s="64"/>
      <c r="I12" s="64"/>
      <c r="J12" s="64"/>
      <c r="K12" s="64"/>
      <c r="L12" s="64"/>
    </row>
    <row r="13" spans="1:13">
      <c r="B13" s="64"/>
      <c r="C13" s="64"/>
      <c r="D13" s="64"/>
      <c r="E13" s="64"/>
      <c r="F13" s="64"/>
      <c r="G13" s="64"/>
      <c r="H13" s="64"/>
      <c r="I13" s="64"/>
      <c r="J13" s="64"/>
      <c r="K13" s="64"/>
      <c r="L13" s="64"/>
    </row>
    <row r="14" spans="1:13">
      <c r="B14" s="64"/>
      <c r="C14" s="64"/>
      <c r="D14" s="64"/>
      <c r="E14" s="64"/>
      <c r="F14" s="64"/>
      <c r="G14" s="64"/>
      <c r="H14" s="64"/>
      <c r="I14" s="64"/>
      <c r="J14" s="64"/>
      <c r="K14" s="64"/>
      <c r="L14" s="64"/>
    </row>
    <row r="15" spans="1:13" ht="15.5">
      <c r="B15" s="31" t="s">
        <v>10</v>
      </c>
    </row>
    <row r="16" spans="1:13">
      <c r="B16" s="64" t="s">
        <v>11</v>
      </c>
      <c r="C16" s="64"/>
      <c r="D16" s="64"/>
      <c r="E16" s="64"/>
      <c r="F16" s="64"/>
      <c r="G16" s="64"/>
      <c r="H16" s="64"/>
      <c r="I16" s="64"/>
      <c r="J16" s="64"/>
      <c r="K16" s="64"/>
      <c r="L16" s="64"/>
      <c r="M16" s="64"/>
    </row>
    <row r="17" spans="1:13">
      <c r="B17" s="64"/>
      <c r="C17" s="64"/>
      <c r="D17" s="64"/>
      <c r="E17" s="64"/>
      <c r="F17" s="64"/>
      <c r="G17" s="64"/>
      <c r="H17" s="64"/>
      <c r="I17" s="64"/>
      <c r="J17" s="64"/>
      <c r="K17" s="64"/>
      <c r="L17" s="64"/>
      <c r="M17" s="64"/>
    </row>
    <row r="18" spans="1:13">
      <c r="B18" s="64"/>
      <c r="C18" s="64"/>
      <c r="D18" s="64"/>
      <c r="E18" s="64"/>
      <c r="F18" s="64"/>
      <c r="G18" s="64"/>
      <c r="H18" s="64"/>
      <c r="I18" s="64"/>
      <c r="J18" s="64"/>
      <c r="K18" s="64"/>
      <c r="L18" s="64"/>
      <c r="M18" s="64"/>
    </row>
    <row r="19" spans="1:13">
      <c r="B19" s="29"/>
      <c r="C19" s="29"/>
      <c r="D19" s="29"/>
      <c r="E19" s="29"/>
      <c r="F19" s="29"/>
      <c r="G19" s="29"/>
      <c r="H19" s="29"/>
      <c r="I19" s="29"/>
      <c r="J19" s="29"/>
      <c r="K19" s="29"/>
      <c r="L19" s="29"/>
      <c r="M19" s="29"/>
    </row>
    <row r="20" spans="1:13">
      <c r="B20" s="3" t="s">
        <v>12</v>
      </c>
    </row>
    <row r="21" spans="1:13">
      <c r="B21" s="43"/>
    </row>
    <row r="22" spans="1:13">
      <c r="B22" s="43"/>
    </row>
    <row r="23" spans="1:13">
      <c r="B23" s="43"/>
    </row>
    <row r="24" spans="1:13">
      <c r="B24" s="43"/>
    </row>
    <row r="25" spans="1:13">
      <c r="B25" s="43"/>
    </row>
    <row r="26" spans="1:13">
      <c r="B26" s="43"/>
    </row>
    <row r="27" spans="1:13">
      <c r="B27" s="43"/>
    </row>
    <row r="28" spans="1:13">
      <c r="B28" s="43"/>
    </row>
    <row r="29" spans="1:13">
      <c r="B29" s="43"/>
    </row>
    <row r="30" spans="1:13">
      <c r="B30" s="43"/>
    </row>
    <row r="31" spans="1:13">
      <c r="A31" s="2"/>
      <c r="B31" s="43"/>
    </row>
    <row r="32" spans="1:13" ht="15" customHeight="1">
      <c r="B32" s="65" t="s">
        <v>13</v>
      </c>
      <c r="C32" s="65"/>
      <c r="D32" s="65"/>
      <c r="E32" s="65"/>
      <c r="F32" s="65"/>
      <c r="G32" s="65"/>
      <c r="H32" s="65"/>
      <c r="I32" s="65"/>
      <c r="J32" s="65"/>
      <c r="K32" s="65"/>
      <c r="L32" s="65"/>
    </row>
    <row r="33" spans="2:12">
      <c r="B33" s="65"/>
      <c r="C33" s="65"/>
      <c r="D33" s="65"/>
      <c r="E33" s="65"/>
      <c r="F33" s="65"/>
      <c r="G33" s="65"/>
      <c r="H33" s="65"/>
      <c r="I33" s="65"/>
      <c r="J33" s="65"/>
      <c r="K33" s="65"/>
      <c r="L33" s="65"/>
    </row>
    <row r="36" spans="2:12" ht="15" customHeight="1"/>
    <row r="41" spans="2:12" ht="14.5">
      <c r="B41" s="25"/>
    </row>
    <row r="43" spans="2:12" ht="14.5">
      <c r="B43" s="26"/>
    </row>
    <row r="44" spans="2:12">
      <c r="B44" s="27"/>
    </row>
    <row r="45" spans="2:12">
      <c r="B45" s="28"/>
    </row>
    <row r="46" spans="2:12">
      <c r="B46" s="27"/>
    </row>
    <row r="47" spans="2:12">
      <c r="B47" s="27"/>
    </row>
    <row r="48" spans="2:12">
      <c r="B48" s="27"/>
    </row>
    <row r="49" spans="2:2">
      <c r="B49" s="27"/>
    </row>
  </sheetData>
  <sheetProtection sheet="1" objects="1" scenarios="1" insertRows="0"/>
  <mergeCells count="4">
    <mergeCell ref="B16:M18"/>
    <mergeCell ref="B32:L33"/>
    <mergeCell ref="B12:L14"/>
    <mergeCell ref="L3:M3"/>
  </mergeCells>
  <dataValidations count="2">
    <dataValidation type="textLength" operator="greaterThan" allowBlank="1" showInputMessage="1" showErrorMessage="1" sqref="D6 D8" xr:uid="{B2CE151C-59DA-4391-BC78-96F098FAB3BF}">
      <formula1>0</formula1>
    </dataValidation>
    <dataValidation type="textLength" operator="greaterThanOrEqual" allowBlank="1" showInputMessage="1" showErrorMessage="1" sqref="B21:B31" xr:uid="{B03E4503-5A8A-4219-A5DE-9E04465B71A8}">
      <formula1>0</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2E3DA-A06E-4A1E-9688-C629C1901B62}">
  <dimension ref="A2:L42"/>
  <sheetViews>
    <sheetView zoomScaleNormal="100" workbookViewId="0"/>
  </sheetViews>
  <sheetFormatPr defaultColWidth="8.6640625" defaultRowHeight="14"/>
  <cols>
    <col min="1" max="1" width="8.6640625" style="4"/>
    <col min="2" max="2" width="31.1640625" style="4" customWidth="1"/>
    <col min="3" max="3" width="30.5" style="4" customWidth="1"/>
    <col min="4" max="4" width="25.33203125" style="4" customWidth="1"/>
    <col min="5" max="5" width="20.83203125" style="4" customWidth="1"/>
    <col min="6" max="6" width="34.5" style="4" customWidth="1"/>
    <col min="7" max="7" width="6" style="4" customWidth="1"/>
    <col min="8" max="8" width="8.1640625" style="4" customWidth="1"/>
    <col min="9" max="16384" width="8.6640625" style="4"/>
  </cols>
  <sheetData>
    <row r="2" spans="2:12" ht="23">
      <c r="B2" s="30" t="s">
        <v>14</v>
      </c>
    </row>
    <row r="4" spans="2:12">
      <c r="B4" s="3" t="s">
        <v>4</v>
      </c>
      <c r="D4" s="67" cm="1">
        <f t="array" ref="D4">A_ALOITA_TÄSTÄ!D6:D6</f>
        <v>0</v>
      </c>
      <c r="E4" s="67"/>
      <c r="F4" s="67"/>
      <c r="H4" s="3"/>
    </row>
    <row r="5" spans="2:12">
      <c r="B5" s="3" t="s">
        <v>15</v>
      </c>
      <c r="D5" s="67">
        <f>A_ALOITA_TÄSTÄ!D8</f>
        <v>0</v>
      </c>
      <c r="E5" s="67"/>
      <c r="F5" s="67"/>
      <c r="H5" s="65"/>
      <c r="I5" s="65"/>
      <c r="J5" s="65"/>
      <c r="K5" s="65"/>
      <c r="L5" s="65"/>
    </row>
    <row r="6" spans="2:12">
      <c r="B6" s="5"/>
      <c r="H6" s="65"/>
      <c r="I6" s="65"/>
      <c r="J6" s="65"/>
      <c r="K6" s="65"/>
      <c r="L6" s="65"/>
    </row>
    <row r="7" spans="2:12" ht="27" customHeight="1">
      <c r="B7" s="68" t="s">
        <v>16</v>
      </c>
      <c r="C7" s="68"/>
      <c r="D7" s="68"/>
      <c r="E7" s="68"/>
      <c r="F7" s="68"/>
      <c r="H7" s="65"/>
      <c r="I7" s="65"/>
      <c r="J7" s="65"/>
      <c r="K7" s="65"/>
      <c r="L7" s="65"/>
    </row>
    <row r="8" spans="2:12">
      <c r="B8" s="5"/>
    </row>
    <row r="9" spans="2:12">
      <c r="B9" s="35" t="s">
        <v>17</v>
      </c>
      <c r="E9" s="42"/>
    </row>
    <row r="10" spans="2:12">
      <c r="B10" s="35" t="s">
        <v>18</v>
      </c>
      <c r="E10" s="42"/>
    </row>
    <row r="11" spans="2:12">
      <c r="B11" s="5"/>
    </row>
    <row r="12" spans="2:12" ht="30.65" customHeight="1">
      <c r="B12" s="10" t="s">
        <v>19</v>
      </c>
      <c r="C12" s="10" t="s">
        <v>20</v>
      </c>
      <c r="D12" s="10" t="s">
        <v>21</v>
      </c>
      <c r="E12" s="10" t="s">
        <v>22</v>
      </c>
      <c r="F12" s="10" t="s">
        <v>23</v>
      </c>
      <c r="G12" s="13"/>
      <c r="I12" s="12"/>
    </row>
    <row r="13" spans="2:12" ht="48">
      <c r="B13" s="6" t="s">
        <v>24</v>
      </c>
      <c r="C13" s="6" t="s">
        <v>25</v>
      </c>
      <c r="D13" s="6" t="s">
        <v>26</v>
      </c>
      <c r="E13" s="6" t="s">
        <v>27</v>
      </c>
      <c r="F13" s="6" t="s">
        <v>28</v>
      </c>
    </row>
    <row r="14" spans="2:12">
      <c r="B14" s="44"/>
      <c r="C14" s="44"/>
      <c r="D14" s="45"/>
      <c r="E14" s="47" t="str">
        <f>IFERROR(VLOOKUP(C14,Taustatiedot!$B$5:$C$10,2,FALSE),"")</f>
        <v/>
      </c>
      <c r="F14" s="46" t="s">
        <v>29</v>
      </c>
    </row>
    <row r="15" spans="2:12">
      <c r="B15" s="44"/>
      <c r="C15" s="44"/>
      <c r="D15" s="45"/>
      <c r="E15" s="47" t="str">
        <f>IFERROR(VLOOKUP(C15,Taustatiedot!$B$5:$C$10,2,FALSE),"")</f>
        <v/>
      </c>
      <c r="F15" s="46" t="s">
        <v>29</v>
      </c>
    </row>
    <row r="16" spans="2:12">
      <c r="B16" s="44"/>
      <c r="C16" s="44"/>
      <c r="D16" s="45"/>
      <c r="E16" s="47" t="str">
        <f>IFERROR(VLOOKUP(C16,Taustatiedot!$B$5:$C$10,2,FALSE),"")</f>
        <v/>
      </c>
      <c r="F16" s="46" t="s">
        <v>29</v>
      </c>
    </row>
    <row r="17" spans="2:6">
      <c r="B17" s="44"/>
      <c r="C17" s="44"/>
      <c r="D17" s="45"/>
      <c r="E17" s="47" t="str">
        <f>IFERROR(VLOOKUP(C17,Taustatiedot!$B$5:$C$10,2,FALSE),"")</f>
        <v/>
      </c>
      <c r="F17" s="46" t="s">
        <v>29</v>
      </c>
    </row>
    <row r="18" spans="2:6">
      <c r="B18" s="44"/>
      <c r="C18" s="44"/>
      <c r="D18" s="45"/>
      <c r="E18" s="47" t="str">
        <f>IFERROR(VLOOKUP(C18,Taustatiedot!$B$5:$C$10,2,FALSE),"")</f>
        <v/>
      </c>
      <c r="F18" s="46" t="s">
        <v>29</v>
      </c>
    </row>
    <row r="19" spans="2:6">
      <c r="B19" s="44"/>
      <c r="C19" s="44"/>
      <c r="D19" s="45"/>
      <c r="E19" s="47" t="str">
        <f>IFERROR(VLOOKUP(C19,Taustatiedot!$B$5:$C$10,2,FALSE),"")</f>
        <v/>
      </c>
      <c r="F19" s="46" t="s">
        <v>29</v>
      </c>
    </row>
    <row r="20" spans="2:6">
      <c r="B20" s="44"/>
      <c r="C20" s="44"/>
      <c r="D20" s="45"/>
      <c r="E20" s="47" t="str">
        <f>IFERROR(VLOOKUP(C20,Taustatiedot!$B$5:$C$10,2,FALSE),"")</f>
        <v/>
      </c>
      <c r="F20" s="46" t="s">
        <v>29</v>
      </c>
    </row>
    <row r="21" spans="2:6">
      <c r="B21" s="44"/>
      <c r="C21" s="44"/>
      <c r="D21" s="45"/>
      <c r="E21" s="47" t="str">
        <f>IFERROR(VLOOKUP(C21,Taustatiedot!$B$5:$C$10,2,FALSE),"")</f>
        <v/>
      </c>
      <c r="F21" s="46" t="s">
        <v>29</v>
      </c>
    </row>
    <row r="22" spans="2:6">
      <c r="B22" s="44"/>
      <c r="C22" s="44"/>
      <c r="D22" s="45"/>
      <c r="E22" s="47" t="str">
        <f>IFERROR(VLOOKUP(C22,Taustatiedot!$B$5:$C$10,2,FALSE),"")</f>
        <v/>
      </c>
      <c r="F22" s="46" t="s">
        <v>29</v>
      </c>
    </row>
    <row r="23" spans="2:6">
      <c r="B23" s="44"/>
      <c r="C23" s="44"/>
      <c r="D23" s="45"/>
      <c r="E23" s="47" t="str">
        <f>IFERROR(VLOOKUP(C23,Taustatiedot!$B$5:$C$10,2,FALSE),"")</f>
        <v/>
      </c>
      <c r="F23" s="46" t="s">
        <v>29</v>
      </c>
    </row>
    <row r="24" spans="2:6">
      <c r="B24" s="44"/>
      <c r="C24" s="44"/>
      <c r="D24" s="45"/>
      <c r="E24" s="47" t="str">
        <f>IFERROR(VLOOKUP(C24,Taustatiedot!$B$5:$C$10,2,FALSE),"")</f>
        <v/>
      </c>
      <c r="F24" s="46" t="s">
        <v>29</v>
      </c>
    </row>
    <row r="25" spans="2:6">
      <c r="B25" s="44"/>
      <c r="C25" s="44"/>
      <c r="D25" s="45"/>
      <c r="E25" s="47" t="str">
        <f>IFERROR(VLOOKUP(C25,Taustatiedot!$B$5:$C$10,2,FALSE),"")</f>
        <v/>
      </c>
      <c r="F25" s="46" t="s">
        <v>29</v>
      </c>
    </row>
    <row r="26" spans="2:6">
      <c r="B26" s="44"/>
      <c r="C26" s="44"/>
      <c r="D26" s="45"/>
      <c r="E26" s="47" t="str">
        <f>IFERROR(VLOOKUP(C26,Taustatiedot!$B$5:$C$10,2,FALSE),"")</f>
        <v/>
      </c>
      <c r="F26" s="46" t="s">
        <v>29</v>
      </c>
    </row>
    <row r="27" spans="2:6">
      <c r="B27" s="44"/>
      <c r="C27" s="44"/>
      <c r="D27" s="45"/>
      <c r="E27" s="47" t="str">
        <f>IFERROR(VLOOKUP(C27,Taustatiedot!$B$5:$C$10,2,FALSE),"")</f>
        <v/>
      </c>
      <c r="F27" s="46" t="s">
        <v>29</v>
      </c>
    </row>
    <row r="28" spans="2:6">
      <c r="B28" s="44"/>
      <c r="C28" s="44"/>
      <c r="D28" s="45"/>
      <c r="E28" s="47" t="str">
        <f>IFERROR(VLOOKUP(C28,Taustatiedot!$B$5:$C$10,2,FALSE),"")</f>
        <v/>
      </c>
      <c r="F28" s="46" t="s">
        <v>29</v>
      </c>
    </row>
    <row r="29" spans="2:6">
      <c r="B29" s="44"/>
      <c r="C29" s="44"/>
      <c r="D29" s="45"/>
      <c r="E29" s="47" t="str">
        <f>IFERROR(VLOOKUP(C29,Taustatiedot!$B$5:$C$10,2,FALSE),"")</f>
        <v/>
      </c>
      <c r="F29" s="46" t="s">
        <v>29</v>
      </c>
    </row>
    <row r="30" spans="2:6">
      <c r="B30" s="44"/>
      <c r="C30" s="44"/>
      <c r="D30" s="45"/>
      <c r="E30" s="47" t="str">
        <f>IFERROR(VLOOKUP(C30,Taustatiedot!$B$5:$C$10,2,FALSE),"")</f>
        <v/>
      </c>
      <c r="F30" s="46" t="s">
        <v>29</v>
      </c>
    </row>
    <row r="31" spans="2:6">
      <c r="B31" s="44"/>
      <c r="C31" s="44"/>
      <c r="D31" s="45"/>
      <c r="E31" s="47" t="str">
        <f>IFERROR(VLOOKUP(C31,Taustatiedot!$B$5:$C$10,2,FALSE),"")</f>
        <v/>
      </c>
      <c r="F31" s="46" t="s">
        <v>29</v>
      </c>
    </row>
    <row r="32" spans="2:6">
      <c r="B32" s="44"/>
      <c r="C32" s="44"/>
      <c r="D32" s="45"/>
      <c r="E32" s="47" t="str">
        <f>IFERROR(VLOOKUP(C32,Taustatiedot!$B$5:$C$10,2,FALSE),"")</f>
        <v/>
      </c>
      <c r="F32" s="46" t="s">
        <v>29</v>
      </c>
    </row>
    <row r="33" spans="1:6">
      <c r="B33" s="44"/>
      <c r="C33" s="44"/>
      <c r="D33" s="45"/>
      <c r="E33" s="47" t="str">
        <f>IFERROR(VLOOKUP(C33,Taustatiedot!$B$5:$C$10,2,FALSE),"")</f>
        <v/>
      </c>
      <c r="F33" s="46" t="s">
        <v>29</v>
      </c>
    </row>
    <row r="34" spans="1:6">
      <c r="B34" s="44"/>
      <c r="C34" s="44"/>
      <c r="D34" s="45"/>
      <c r="E34" s="47" t="str">
        <f>IFERROR(VLOOKUP(C34,Taustatiedot!$B$5:$C$10,2,FALSE),"")</f>
        <v/>
      </c>
      <c r="F34" s="46" t="s">
        <v>29</v>
      </c>
    </row>
    <row r="35" spans="1:6">
      <c r="A35" s="2"/>
      <c r="B35" s="44"/>
      <c r="C35" s="44"/>
      <c r="D35" s="45"/>
      <c r="E35" s="47" t="str">
        <f>IFERROR(VLOOKUP(C35,Taustatiedot!$B$5:$C$10,2,FALSE),"")</f>
        <v/>
      </c>
      <c r="F35" s="46" t="s">
        <v>29</v>
      </c>
    </row>
    <row r="36" spans="1:6" ht="14.5" customHeight="1">
      <c r="B36" s="66" t="s">
        <v>30</v>
      </c>
      <c r="C36" s="66"/>
      <c r="D36" s="66"/>
      <c r="E36" s="66"/>
      <c r="F36" s="66"/>
    </row>
    <row r="37" spans="1:6">
      <c r="B37" s="65"/>
      <c r="C37" s="65"/>
      <c r="D37" s="65"/>
      <c r="E37" s="65"/>
      <c r="F37" s="65"/>
    </row>
    <row r="38" spans="1:6">
      <c r="B38" s="8"/>
      <c r="C38" s="8"/>
      <c r="D38" s="8"/>
      <c r="E38" s="8"/>
      <c r="F38" s="8"/>
    </row>
    <row r="40" spans="1:6">
      <c r="B40" s="20"/>
    </row>
    <row r="42" spans="1:6">
      <c r="B42" s="5"/>
    </row>
  </sheetData>
  <sheetProtection sheet="1" objects="1" scenarios="1" insertRows="0"/>
  <mergeCells count="5">
    <mergeCell ref="B36:F37"/>
    <mergeCell ref="D4:F4"/>
    <mergeCell ref="D5:F5"/>
    <mergeCell ref="H5:L7"/>
    <mergeCell ref="B7:F7"/>
  </mergeCells>
  <dataValidations count="3">
    <dataValidation type="list" allowBlank="1" showInputMessage="1" showErrorMessage="1" sqref="C14:C35" xr:uid="{6C41F06E-837D-47A2-9682-E77D55F91964}">
      <formula1>Käyttövoima</formula1>
    </dataValidation>
    <dataValidation type="list" allowBlank="1" showInputMessage="1" showErrorMessage="1" sqref="F14:F35" xr:uid="{98EE779A-9075-487D-B53C-F61F2F5F08DF}">
      <formula1>Vaihtoehdot</formula1>
    </dataValidation>
    <dataValidation type="decimal" operator="greaterThanOrEqual" allowBlank="1" showInputMessage="1" showErrorMessage="1" sqref="D14:D35" xr:uid="{8B841FCF-666F-4FA7-8CBB-BF161FB5BEB2}">
      <formula1>0</formula1>
    </dataValidation>
  </dataValidations>
  <pageMargins left="0.7" right="0.7" top="0.75" bottom="0.75" header="0.3" footer="0.3"/>
  <ignoredErrors>
    <ignoredError xmlns:x16r3="http://schemas.microsoft.com/office/spreadsheetml/2018/08/main" sqref="D5" x16r3:misleadingForma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E9A2C-6E4F-4D6D-9F10-76FDF369C033}">
  <dimension ref="A2:N446"/>
  <sheetViews>
    <sheetView zoomScaleNormal="100" workbookViewId="0"/>
  </sheetViews>
  <sheetFormatPr defaultColWidth="8.6640625" defaultRowHeight="14"/>
  <cols>
    <col min="1" max="1" width="8.6640625" style="4"/>
    <col min="2" max="3" width="27.5" style="4" customWidth="1"/>
    <col min="4" max="4" width="26.83203125" style="4" customWidth="1"/>
    <col min="5" max="5" width="25.33203125" style="4" customWidth="1"/>
    <col min="6" max="6" width="33.83203125" style="4" customWidth="1"/>
    <col min="7" max="7" width="28.5" style="4" customWidth="1"/>
    <col min="8" max="8" width="31" style="4" customWidth="1"/>
    <col min="9" max="9" width="27.33203125" style="4" customWidth="1"/>
    <col min="10" max="10" width="26.6640625" style="4" customWidth="1"/>
    <col min="11" max="11" width="24.83203125" style="4" customWidth="1"/>
    <col min="12" max="12" width="43.5" style="4" customWidth="1"/>
    <col min="13" max="16384" width="8.6640625" style="4"/>
  </cols>
  <sheetData>
    <row r="2" spans="2:14" ht="23">
      <c r="B2" s="30" t="s">
        <v>31</v>
      </c>
    </row>
    <row r="4" spans="2:14">
      <c r="B4" s="3" t="str">
        <f>B_ENERGIANKULUTUS!B4</f>
        <v>Tarkastelussa olevan kuljetuskokonaisuuden nimi:</v>
      </c>
      <c r="D4" s="67">
        <f>A_ALOITA_TÄSTÄ!D6</f>
        <v>0</v>
      </c>
      <c r="E4" s="67"/>
      <c r="F4" s="67">
        <f>B_ENERGIANKULUTUS!E4</f>
        <v>0</v>
      </c>
      <c r="G4" s="67">
        <f>B_ENERGIANKULUTUS!F4</f>
        <v>0</v>
      </c>
      <c r="H4" s="67"/>
      <c r="I4" s="67"/>
      <c r="J4" s="67" t="e">
        <f>B_ENERGIANKULUTUS!#REF!</f>
        <v>#REF!</v>
      </c>
      <c r="N4" s="3"/>
    </row>
    <row r="5" spans="2:14">
      <c r="B5" s="3" t="str">
        <f>B_ENERGIANKULUTUS!B5</f>
        <v xml:space="preserve">Tarkasteluajanjakso </v>
      </c>
      <c r="D5" s="67">
        <f>A_ALOITA_TÄSTÄ!D8</f>
        <v>0</v>
      </c>
      <c r="E5" s="67"/>
      <c r="F5" s="67">
        <f>B_ENERGIANKULUTUS!E5</f>
        <v>0</v>
      </c>
      <c r="G5" s="67">
        <f>B_ENERGIANKULUTUS!F5</f>
        <v>0</v>
      </c>
      <c r="H5" s="67"/>
      <c r="I5" s="67"/>
      <c r="J5" s="67" t="e">
        <f>B_ENERGIANKULUTUS!#REF!</f>
        <v>#REF!</v>
      </c>
    </row>
    <row r="6" spans="2:14">
      <c r="B6" s="5"/>
      <c r="N6" s="3"/>
    </row>
    <row r="7" spans="2:14">
      <c r="B7" s="18" t="s">
        <v>32</v>
      </c>
      <c r="I7" s="3"/>
      <c r="J7" s="39"/>
    </row>
    <row r="8" spans="2:14">
      <c r="B8" s="5"/>
      <c r="H8" s="13"/>
    </row>
    <row r="9" spans="2:14" ht="28">
      <c r="B9" s="10" t="s">
        <v>33</v>
      </c>
      <c r="C9" s="10" t="s">
        <v>34</v>
      </c>
      <c r="D9" s="10" t="s">
        <v>35</v>
      </c>
      <c r="E9" s="10" t="s">
        <v>22</v>
      </c>
      <c r="F9" s="10" t="s">
        <v>36</v>
      </c>
      <c r="G9" s="10" t="s">
        <v>22</v>
      </c>
      <c r="H9" s="10" t="s">
        <v>37</v>
      </c>
      <c r="I9" s="10" t="s">
        <v>38</v>
      </c>
      <c r="J9" s="10" t="s">
        <v>39</v>
      </c>
      <c r="K9" s="10" t="s">
        <v>40</v>
      </c>
      <c r="L9" s="10" t="s">
        <v>41</v>
      </c>
      <c r="M9" s="13"/>
    </row>
    <row r="10" spans="2:14" ht="72">
      <c r="B10" s="6" t="s">
        <v>42</v>
      </c>
      <c r="C10" s="6" t="s">
        <v>42</v>
      </c>
      <c r="D10" s="6" t="s">
        <v>43</v>
      </c>
      <c r="E10" s="6" t="s">
        <v>44</v>
      </c>
      <c r="F10" s="6" t="s">
        <v>45</v>
      </c>
      <c r="G10" s="6" t="s">
        <v>46</v>
      </c>
      <c r="H10" s="6" t="s">
        <v>47</v>
      </c>
      <c r="I10" s="6" t="s">
        <v>48</v>
      </c>
      <c r="J10" s="6" t="s">
        <v>49</v>
      </c>
      <c r="K10" s="6" t="s">
        <v>50</v>
      </c>
      <c r="L10" s="6" t="s">
        <v>51</v>
      </c>
    </row>
    <row r="11" spans="2:14">
      <c r="B11" s="48"/>
      <c r="C11" s="49"/>
      <c r="D11" s="50"/>
      <c r="E11" s="49" t="s">
        <v>52</v>
      </c>
      <c r="F11" s="50"/>
      <c r="G11" s="49" t="s">
        <v>53</v>
      </c>
      <c r="H11" s="49"/>
      <c r="I11" s="49">
        <v>1</v>
      </c>
      <c r="J11" s="51">
        <f>D11*F11*I11/IF(H11=Taustatiedot!$B$25,1,1.05)</f>
        <v>0</v>
      </c>
      <c r="K11" s="19" t="str">
        <f>E11&amp;G11</f>
        <v>tkm</v>
      </c>
      <c r="L11" s="49"/>
    </row>
    <row r="12" spans="2:14">
      <c r="B12" s="48"/>
      <c r="C12" s="49"/>
      <c r="D12" s="50"/>
      <c r="E12" s="49" t="s">
        <v>52</v>
      </c>
      <c r="F12" s="50"/>
      <c r="G12" s="49" t="s">
        <v>53</v>
      </c>
      <c r="H12" s="49"/>
      <c r="I12" s="49">
        <v>1</v>
      </c>
      <c r="J12" s="51">
        <f>D12*F12*I12/IF(H12=Taustatiedot!$B$25,1,1.05)</f>
        <v>0</v>
      </c>
      <c r="K12" s="19" t="str">
        <f t="shared" ref="K12:K75" si="0">E12&amp;G12</f>
        <v>tkm</v>
      </c>
      <c r="L12" s="49"/>
    </row>
    <row r="13" spans="2:14">
      <c r="B13" s="49"/>
      <c r="C13" s="49"/>
      <c r="D13" s="50"/>
      <c r="E13" s="49" t="s">
        <v>52</v>
      </c>
      <c r="F13" s="50"/>
      <c r="G13" s="49" t="s">
        <v>53</v>
      </c>
      <c r="H13" s="49"/>
      <c r="I13" s="49">
        <v>1</v>
      </c>
      <c r="J13" s="51">
        <f>D13*F13*I13/IF(H13=Taustatiedot!$B$25,1,1.05)</f>
        <v>0</v>
      </c>
      <c r="K13" s="19" t="str">
        <f t="shared" si="0"/>
        <v>tkm</v>
      </c>
      <c r="L13" s="49"/>
    </row>
    <row r="14" spans="2:14">
      <c r="B14" s="49"/>
      <c r="C14" s="49"/>
      <c r="D14" s="50"/>
      <c r="E14" s="49" t="s">
        <v>52</v>
      </c>
      <c r="F14" s="50"/>
      <c r="G14" s="49" t="s">
        <v>53</v>
      </c>
      <c r="H14" s="49"/>
      <c r="I14" s="49">
        <v>1</v>
      </c>
      <c r="J14" s="51">
        <f>D14*F14*I14/IF(H14=Taustatiedot!$B$25,1,1.05)</f>
        <v>0</v>
      </c>
      <c r="K14" s="19" t="str">
        <f t="shared" si="0"/>
        <v>tkm</v>
      </c>
      <c r="L14" s="49"/>
    </row>
    <row r="15" spans="2:14">
      <c r="B15" s="49"/>
      <c r="C15" s="49"/>
      <c r="D15" s="50"/>
      <c r="E15" s="49" t="s">
        <v>52</v>
      </c>
      <c r="F15" s="50"/>
      <c r="G15" s="49" t="s">
        <v>53</v>
      </c>
      <c r="H15" s="49"/>
      <c r="I15" s="49">
        <v>1</v>
      </c>
      <c r="J15" s="51">
        <f>D15*F15*I15/IF(H15=Taustatiedot!$B$25,1,1.05)</f>
        <v>0</v>
      </c>
      <c r="K15" s="19" t="str">
        <f t="shared" si="0"/>
        <v>tkm</v>
      </c>
      <c r="L15" s="49"/>
    </row>
    <row r="16" spans="2:14">
      <c r="B16" s="49"/>
      <c r="C16" s="49"/>
      <c r="D16" s="50"/>
      <c r="E16" s="49" t="s">
        <v>52</v>
      </c>
      <c r="F16" s="50"/>
      <c r="G16" s="49" t="s">
        <v>53</v>
      </c>
      <c r="H16" s="49"/>
      <c r="I16" s="49">
        <v>1</v>
      </c>
      <c r="J16" s="51">
        <f>D16*F16*I16/IF(H16=Taustatiedot!$B$25,1,1.05)</f>
        <v>0</v>
      </c>
      <c r="K16" s="19" t="str">
        <f t="shared" si="0"/>
        <v>tkm</v>
      </c>
      <c r="L16" s="49"/>
    </row>
    <row r="17" spans="2:12">
      <c r="B17" s="49"/>
      <c r="C17" s="49"/>
      <c r="D17" s="50"/>
      <c r="E17" s="49" t="s">
        <v>52</v>
      </c>
      <c r="F17" s="50"/>
      <c r="G17" s="49" t="s">
        <v>53</v>
      </c>
      <c r="H17" s="49"/>
      <c r="I17" s="49">
        <v>1</v>
      </c>
      <c r="J17" s="51">
        <f>D17*F17*I17/IF(H17=Taustatiedot!$B$25,1,1.05)</f>
        <v>0</v>
      </c>
      <c r="K17" s="19" t="str">
        <f t="shared" si="0"/>
        <v>tkm</v>
      </c>
      <c r="L17" s="49"/>
    </row>
    <row r="18" spans="2:12">
      <c r="B18" s="49"/>
      <c r="C18" s="49"/>
      <c r="D18" s="50"/>
      <c r="E18" s="49" t="s">
        <v>52</v>
      </c>
      <c r="F18" s="50"/>
      <c r="G18" s="49" t="s">
        <v>53</v>
      </c>
      <c r="H18" s="49"/>
      <c r="I18" s="49">
        <v>1</v>
      </c>
      <c r="J18" s="51">
        <f>D18*F18*I18/IF(H18=Taustatiedot!$B$25,1,1.05)</f>
        <v>0</v>
      </c>
      <c r="K18" s="19" t="str">
        <f t="shared" si="0"/>
        <v>tkm</v>
      </c>
      <c r="L18" s="49"/>
    </row>
    <row r="19" spans="2:12">
      <c r="B19" s="49"/>
      <c r="C19" s="49"/>
      <c r="D19" s="50"/>
      <c r="E19" s="49" t="s">
        <v>52</v>
      </c>
      <c r="F19" s="50"/>
      <c r="G19" s="49" t="s">
        <v>53</v>
      </c>
      <c r="H19" s="49"/>
      <c r="I19" s="49">
        <v>1</v>
      </c>
      <c r="J19" s="51">
        <f>D19*F19*I19/IF(H19=Taustatiedot!$B$25,1,1.05)</f>
        <v>0</v>
      </c>
      <c r="K19" s="19" t="str">
        <f t="shared" si="0"/>
        <v>tkm</v>
      </c>
      <c r="L19" s="49"/>
    </row>
    <row r="20" spans="2:12">
      <c r="B20" s="49"/>
      <c r="C20" s="49"/>
      <c r="D20" s="50"/>
      <c r="E20" s="49" t="s">
        <v>52</v>
      </c>
      <c r="F20" s="50"/>
      <c r="G20" s="49" t="s">
        <v>53</v>
      </c>
      <c r="H20" s="49"/>
      <c r="I20" s="49">
        <v>1</v>
      </c>
      <c r="J20" s="51">
        <f>D20*F20*I20/IF(H20=Taustatiedot!$B$25,1,1.05)</f>
        <v>0</v>
      </c>
      <c r="K20" s="19" t="str">
        <f t="shared" si="0"/>
        <v>tkm</v>
      </c>
      <c r="L20" s="49"/>
    </row>
    <row r="21" spans="2:12">
      <c r="B21" s="49"/>
      <c r="C21" s="49"/>
      <c r="D21" s="50"/>
      <c r="E21" s="49" t="s">
        <v>52</v>
      </c>
      <c r="F21" s="50"/>
      <c r="G21" s="49" t="s">
        <v>53</v>
      </c>
      <c r="H21" s="49"/>
      <c r="I21" s="49">
        <v>1</v>
      </c>
      <c r="J21" s="51">
        <f>D21*F21*I21/IF(H21=Taustatiedot!$B$25,1,1.05)</f>
        <v>0</v>
      </c>
      <c r="K21" s="19" t="str">
        <f t="shared" si="0"/>
        <v>tkm</v>
      </c>
      <c r="L21" s="49"/>
    </row>
    <row r="22" spans="2:12">
      <c r="B22" s="49"/>
      <c r="C22" s="49"/>
      <c r="D22" s="50"/>
      <c r="E22" s="49" t="s">
        <v>52</v>
      </c>
      <c r="F22" s="50"/>
      <c r="G22" s="49" t="s">
        <v>53</v>
      </c>
      <c r="H22" s="49"/>
      <c r="I22" s="49">
        <v>1</v>
      </c>
      <c r="J22" s="51">
        <f>D22*F22*I22/IF(H22=Taustatiedot!$B$25,1,1.05)</f>
        <v>0</v>
      </c>
      <c r="K22" s="19" t="str">
        <f t="shared" si="0"/>
        <v>tkm</v>
      </c>
      <c r="L22" s="49"/>
    </row>
    <row r="23" spans="2:12">
      <c r="B23" s="49"/>
      <c r="C23" s="49"/>
      <c r="D23" s="50"/>
      <c r="E23" s="49" t="s">
        <v>52</v>
      </c>
      <c r="F23" s="50"/>
      <c r="G23" s="49" t="s">
        <v>53</v>
      </c>
      <c r="H23" s="49"/>
      <c r="I23" s="49">
        <v>1</v>
      </c>
      <c r="J23" s="51">
        <f>D23*F23*I23/IF(H23=Taustatiedot!$B$25,1,1.05)</f>
        <v>0</v>
      </c>
      <c r="K23" s="19" t="str">
        <f t="shared" si="0"/>
        <v>tkm</v>
      </c>
      <c r="L23" s="49"/>
    </row>
    <row r="24" spans="2:12">
      <c r="B24" s="49"/>
      <c r="C24" s="49"/>
      <c r="D24" s="50"/>
      <c r="E24" s="49" t="s">
        <v>52</v>
      </c>
      <c r="F24" s="50"/>
      <c r="G24" s="49" t="s">
        <v>53</v>
      </c>
      <c r="H24" s="49"/>
      <c r="I24" s="49">
        <v>1</v>
      </c>
      <c r="J24" s="51">
        <f>D24*F24*I24/IF(H24=Taustatiedot!$B$25,1,1.05)</f>
        <v>0</v>
      </c>
      <c r="K24" s="19" t="str">
        <f t="shared" si="0"/>
        <v>tkm</v>
      </c>
      <c r="L24" s="49"/>
    </row>
    <row r="25" spans="2:12">
      <c r="B25" s="49"/>
      <c r="C25" s="49"/>
      <c r="D25" s="50"/>
      <c r="E25" s="49" t="s">
        <v>52</v>
      </c>
      <c r="F25" s="50"/>
      <c r="G25" s="49" t="s">
        <v>53</v>
      </c>
      <c r="H25" s="49"/>
      <c r="I25" s="49">
        <v>1</v>
      </c>
      <c r="J25" s="51">
        <f>D25*F25*I25/IF(H25=Taustatiedot!$B$25,1,1.05)</f>
        <v>0</v>
      </c>
      <c r="K25" s="19" t="str">
        <f t="shared" si="0"/>
        <v>tkm</v>
      </c>
      <c r="L25" s="49"/>
    </row>
    <row r="26" spans="2:12">
      <c r="B26" s="49"/>
      <c r="C26" s="49"/>
      <c r="D26" s="50"/>
      <c r="E26" s="49" t="s">
        <v>52</v>
      </c>
      <c r="F26" s="50"/>
      <c r="G26" s="49" t="s">
        <v>53</v>
      </c>
      <c r="H26" s="49"/>
      <c r="I26" s="49">
        <v>1</v>
      </c>
      <c r="J26" s="51">
        <f>D26*F26*I26/IF(H26=Taustatiedot!$B$25,1,1.05)</f>
        <v>0</v>
      </c>
      <c r="K26" s="19" t="str">
        <f t="shared" si="0"/>
        <v>tkm</v>
      </c>
      <c r="L26" s="49"/>
    </row>
    <row r="27" spans="2:12">
      <c r="B27" s="49"/>
      <c r="C27" s="49"/>
      <c r="D27" s="50"/>
      <c r="E27" s="49" t="s">
        <v>52</v>
      </c>
      <c r="F27" s="50"/>
      <c r="G27" s="49" t="s">
        <v>53</v>
      </c>
      <c r="H27" s="49"/>
      <c r="I27" s="49">
        <v>1</v>
      </c>
      <c r="J27" s="51">
        <f>D27*F27*I27/IF(H27=Taustatiedot!$B$25,1,1.05)</f>
        <v>0</v>
      </c>
      <c r="K27" s="19" t="str">
        <f t="shared" si="0"/>
        <v>tkm</v>
      </c>
      <c r="L27" s="49"/>
    </row>
    <row r="28" spans="2:12">
      <c r="B28" s="49"/>
      <c r="C28" s="49"/>
      <c r="D28" s="50"/>
      <c r="E28" s="49" t="s">
        <v>52</v>
      </c>
      <c r="F28" s="50"/>
      <c r="G28" s="49" t="s">
        <v>53</v>
      </c>
      <c r="H28" s="49"/>
      <c r="I28" s="49">
        <v>1</v>
      </c>
      <c r="J28" s="51">
        <f>D28*F28*I28/IF(H28=Taustatiedot!$B$25,1,1.05)</f>
        <v>0</v>
      </c>
      <c r="K28" s="19" t="str">
        <f t="shared" si="0"/>
        <v>tkm</v>
      </c>
      <c r="L28" s="49"/>
    </row>
    <row r="29" spans="2:12">
      <c r="B29" s="49"/>
      <c r="C29" s="49"/>
      <c r="D29" s="50"/>
      <c r="E29" s="49" t="s">
        <v>52</v>
      </c>
      <c r="F29" s="50"/>
      <c r="G29" s="49" t="s">
        <v>53</v>
      </c>
      <c r="H29" s="49"/>
      <c r="I29" s="49">
        <v>1</v>
      </c>
      <c r="J29" s="51">
        <f>D29*F29*I29/IF(H29=Taustatiedot!$B$25,1,1.05)</f>
        <v>0</v>
      </c>
      <c r="K29" s="19" t="str">
        <f t="shared" si="0"/>
        <v>tkm</v>
      </c>
      <c r="L29" s="49"/>
    </row>
    <row r="30" spans="2:12">
      <c r="B30" s="49"/>
      <c r="C30" s="49"/>
      <c r="D30" s="50"/>
      <c r="E30" s="49" t="s">
        <v>52</v>
      </c>
      <c r="F30" s="50"/>
      <c r="G30" s="49" t="s">
        <v>53</v>
      </c>
      <c r="H30" s="49"/>
      <c r="I30" s="49">
        <v>1</v>
      </c>
      <c r="J30" s="51">
        <f>D30*F30*I30/IF(H30=Taustatiedot!$B$25,1,1.05)</f>
        <v>0</v>
      </c>
      <c r="K30" s="19" t="str">
        <f t="shared" si="0"/>
        <v>tkm</v>
      </c>
      <c r="L30" s="49"/>
    </row>
    <row r="31" spans="2:12">
      <c r="B31" s="49"/>
      <c r="C31" s="49"/>
      <c r="D31" s="50"/>
      <c r="E31" s="49" t="s">
        <v>52</v>
      </c>
      <c r="F31" s="50"/>
      <c r="G31" s="49" t="s">
        <v>53</v>
      </c>
      <c r="H31" s="49"/>
      <c r="I31" s="49">
        <v>1</v>
      </c>
      <c r="J31" s="51">
        <f>D31*F31*I31/IF(H31=Taustatiedot!$B$25,1,1.05)</f>
        <v>0</v>
      </c>
      <c r="K31" s="19" t="str">
        <f t="shared" si="0"/>
        <v>tkm</v>
      </c>
      <c r="L31" s="49"/>
    </row>
    <row r="32" spans="2:12">
      <c r="B32" s="49"/>
      <c r="C32" s="49"/>
      <c r="D32" s="50"/>
      <c r="E32" s="49" t="s">
        <v>52</v>
      </c>
      <c r="F32" s="50"/>
      <c r="G32" s="49" t="s">
        <v>53</v>
      </c>
      <c r="H32" s="49"/>
      <c r="I32" s="49">
        <v>1</v>
      </c>
      <c r="J32" s="51">
        <f>D32*F32*I32/IF(H32=Taustatiedot!$B$25,1,1.05)</f>
        <v>0</v>
      </c>
      <c r="K32" s="19" t="str">
        <f t="shared" si="0"/>
        <v>tkm</v>
      </c>
      <c r="L32" s="49"/>
    </row>
    <row r="33" spans="2:12">
      <c r="B33" s="49"/>
      <c r="C33" s="49"/>
      <c r="D33" s="50"/>
      <c r="E33" s="49" t="s">
        <v>52</v>
      </c>
      <c r="F33" s="50"/>
      <c r="G33" s="49" t="s">
        <v>53</v>
      </c>
      <c r="H33" s="49"/>
      <c r="I33" s="49">
        <v>1</v>
      </c>
      <c r="J33" s="51">
        <f>D33*F33*I33/IF(H33=Taustatiedot!$B$25,1,1.05)</f>
        <v>0</v>
      </c>
      <c r="K33" s="19" t="str">
        <f t="shared" si="0"/>
        <v>tkm</v>
      </c>
      <c r="L33" s="49"/>
    </row>
    <row r="34" spans="2:12">
      <c r="B34" s="49"/>
      <c r="C34" s="49"/>
      <c r="D34" s="50"/>
      <c r="E34" s="49" t="s">
        <v>52</v>
      </c>
      <c r="F34" s="50"/>
      <c r="G34" s="49" t="s">
        <v>53</v>
      </c>
      <c r="H34" s="49"/>
      <c r="I34" s="49">
        <v>1</v>
      </c>
      <c r="J34" s="51">
        <f>D34*F34*I34/IF(H34=Taustatiedot!$B$25,1,1.05)</f>
        <v>0</v>
      </c>
      <c r="K34" s="19" t="str">
        <f t="shared" si="0"/>
        <v>tkm</v>
      </c>
      <c r="L34" s="49"/>
    </row>
    <row r="35" spans="2:12">
      <c r="B35" s="49"/>
      <c r="C35" s="49"/>
      <c r="D35" s="50"/>
      <c r="E35" s="49" t="s">
        <v>52</v>
      </c>
      <c r="F35" s="50"/>
      <c r="G35" s="49" t="s">
        <v>53</v>
      </c>
      <c r="H35" s="49"/>
      <c r="I35" s="49">
        <v>1</v>
      </c>
      <c r="J35" s="51">
        <f>D35*F35*I35/IF(H35=Taustatiedot!$B$25,1,1.05)</f>
        <v>0</v>
      </c>
      <c r="K35" s="19" t="str">
        <f t="shared" si="0"/>
        <v>tkm</v>
      </c>
      <c r="L35" s="49"/>
    </row>
    <row r="36" spans="2:12">
      <c r="B36" s="49"/>
      <c r="C36" s="49"/>
      <c r="D36" s="50"/>
      <c r="E36" s="49" t="s">
        <v>52</v>
      </c>
      <c r="F36" s="50"/>
      <c r="G36" s="49" t="s">
        <v>53</v>
      </c>
      <c r="H36" s="49"/>
      <c r="I36" s="49">
        <v>1</v>
      </c>
      <c r="J36" s="51">
        <f>D36*F36*I36/IF(H36=Taustatiedot!$B$25,1,1.05)</f>
        <v>0</v>
      </c>
      <c r="K36" s="19" t="str">
        <f t="shared" si="0"/>
        <v>tkm</v>
      </c>
      <c r="L36" s="49"/>
    </row>
    <row r="37" spans="2:12">
      <c r="B37" s="49"/>
      <c r="C37" s="49"/>
      <c r="D37" s="50"/>
      <c r="E37" s="49" t="s">
        <v>52</v>
      </c>
      <c r="F37" s="50"/>
      <c r="G37" s="49" t="s">
        <v>53</v>
      </c>
      <c r="H37" s="49"/>
      <c r="I37" s="49">
        <v>1</v>
      </c>
      <c r="J37" s="51">
        <f>D37*F37*I37/IF(H37=Taustatiedot!$B$25,1,1.05)</f>
        <v>0</v>
      </c>
      <c r="K37" s="19" t="str">
        <f t="shared" si="0"/>
        <v>tkm</v>
      </c>
      <c r="L37" s="49"/>
    </row>
    <row r="38" spans="2:12">
      <c r="B38" s="49"/>
      <c r="C38" s="49"/>
      <c r="D38" s="50"/>
      <c r="E38" s="49" t="s">
        <v>52</v>
      </c>
      <c r="F38" s="50"/>
      <c r="G38" s="49" t="s">
        <v>53</v>
      </c>
      <c r="H38" s="49"/>
      <c r="I38" s="49">
        <v>1</v>
      </c>
      <c r="J38" s="51">
        <f>D38*F38*I38/IF(H38=Taustatiedot!$B$25,1,1.05)</f>
        <v>0</v>
      </c>
      <c r="K38" s="19" t="str">
        <f t="shared" si="0"/>
        <v>tkm</v>
      </c>
      <c r="L38" s="49"/>
    </row>
    <row r="39" spans="2:12">
      <c r="B39" s="49"/>
      <c r="C39" s="49"/>
      <c r="D39" s="50"/>
      <c r="E39" s="49" t="s">
        <v>52</v>
      </c>
      <c r="F39" s="50"/>
      <c r="G39" s="49" t="s">
        <v>53</v>
      </c>
      <c r="H39" s="49"/>
      <c r="I39" s="49">
        <v>1</v>
      </c>
      <c r="J39" s="51">
        <f>D39*F39*I39/IF(H39=Taustatiedot!$B$25,1,1.05)</f>
        <v>0</v>
      </c>
      <c r="K39" s="19" t="str">
        <f t="shared" si="0"/>
        <v>tkm</v>
      </c>
      <c r="L39" s="49"/>
    </row>
    <row r="40" spans="2:12">
      <c r="B40" s="49"/>
      <c r="C40" s="49"/>
      <c r="D40" s="50"/>
      <c r="E40" s="49" t="s">
        <v>52</v>
      </c>
      <c r="F40" s="50"/>
      <c r="G40" s="49" t="s">
        <v>53</v>
      </c>
      <c r="H40" s="49"/>
      <c r="I40" s="49">
        <v>1</v>
      </c>
      <c r="J40" s="51">
        <f>D40*F40*I40/IF(H40=Taustatiedot!$B$25,1,1.05)</f>
        <v>0</v>
      </c>
      <c r="K40" s="19" t="str">
        <f t="shared" si="0"/>
        <v>tkm</v>
      </c>
      <c r="L40" s="49"/>
    </row>
    <row r="41" spans="2:12">
      <c r="B41" s="49"/>
      <c r="C41" s="49"/>
      <c r="D41" s="50"/>
      <c r="E41" s="49" t="s">
        <v>52</v>
      </c>
      <c r="F41" s="50"/>
      <c r="G41" s="49" t="s">
        <v>53</v>
      </c>
      <c r="H41" s="49"/>
      <c r="I41" s="49">
        <v>1</v>
      </c>
      <c r="J41" s="51">
        <f>D41*F41*I41/IF(H41=Taustatiedot!$B$25,1,1.05)</f>
        <v>0</v>
      </c>
      <c r="K41" s="19" t="str">
        <f t="shared" si="0"/>
        <v>tkm</v>
      </c>
      <c r="L41" s="49"/>
    </row>
    <row r="42" spans="2:12">
      <c r="B42" s="49"/>
      <c r="C42" s="49"/>
      <c r="D42" s="50"/>
      <c r="E42" s="49" t="s">
        <v>52</v>
      </c>
      <c r="F42" s="50"/>
      <c r="G42" s="49" t="s">
        <v>53</v>
      </c>
      <c r="H42" s="49"/>
      <c r="I42" s="49">
        <v>1</v>
      </c>
      <c r="J42" s="51">
        <f>D42*F42*I42/IF(H42=Taustatiedot!$B$25,1,1.05)</f>
        <v>0</v>
      </c>
      <c r="K42" s="19" t="str">
        <f t="shared" si="0"/>
        <v>tkm</v>
      </c>
      <c r="L42" s="49"/>
    </row>
    <row r="43" spans="2:12">
      <c r="B43" s="49"/>
      <c r="C43" s="49"/>
      <c r="D43" s="50"/>
      <c r="E43" s="49" t="s">
        <v>52</v>
      </c>
      <c r="F43" s="50"/>
      <c r="G43" s="49" t="s">
        <v>53</v>
      </c>
      <c r="H43" s="49"/>
      <c r="I43" s="49">
        <v>1</v>
      </c>
      <c r="J43" s="51">
        <f>D43*F43*I43/IF(H43=Taustatiedot!$B$25,1,1.05)</f>
        <v>0</v>
      </c>
      <c r="K43" s="19" t="str">
        <f t="shared" si="0"/>
        <v>tkm</v>
      </c>
      <c r="L43" s="49"/>
    </row>
    <row r="44" spans="2:12">
      <c r="B44" s="49"/>
      <c r="C44" s="49"/>
      <c r="D44" s="50"/>
      <c r="E44" s="49" t="s">
        <v>52</v>
      </c>
      <c r="F44" s="50"/>
      <c r="G44" s="49" t="s">
        <v>53</v>
      </c>
      <c r="H44" s="49"/>
      <c r="I44" s="49">
        <v>1</v>
      </c>
      <c r="J44" s="51">
        <f>D44*F44*I44/IF(H44=Taustatiedot!$B$25,1,1.05)</f>
        <v>0</v>
      </c>
      <c r="K44" s="19" t="str">
        <f t="shared" si="0"/>
        <v>tkm</v>
      </c>
      <c r="L44" s="49"/>
    </row>
    <row r="45" spans="2:12">
      <c r="B45" s="49"/>
      <c r="C45" s="49"/>
      <c r="D45" s="50"/>
      <c r="E45" s="49" t="s">
        <v>52</v>
      </c>
      <c r="F45" s="50"/>
      <c r="G45" s="49" t="s">
        <v>53</v>
      </c>
      <c r="H45" s="49"/>
      <c r="I45" s="49">
        <v>1</v>
      </c>
      <c r="J45" s="51">
        <f>D45*F45*I45/IF(H45=Taustatiedot!$B$25,1,1.05)</f>
        <v>0</v>
      </c>
      <c r="K45" s="19" t="str">
        <f t="shared" si="0"/>
        <v>tkm</v>
      </c>
      <c r="L45" s="49"/>
    </row>
    <row r="46" spans="2:12">
      <c r="B46" s="49"/>
      <c r="C46" s="49"/>
      <c r="D46" s="50"/>
      <c r="E46" s="49" t="s">
        <v>52</v>
      </c>
      <c r="F46" s="50"/>
      <c r="G46" s="49" t="s">
        <v>53</v>
      </c>
      <c r="H46" s="49"/>
      <c r="I46" s="49">
        <v>1</v>
      </c>
      <c r="J46" s="51">
        <f>D46*F46*I46/IF(H46=Taustatiedot!$B$25,1,1.05)</f>
        <v>0</v>
      </c>
      <c r="K46" s="19" t="str">
        <f t="shared" si="0"/>
        <v>tkm</v>
      </c>
      <c r="L46" s="49"/>
    </row>
    <row r="47" spans="2:12">
      <c r="B47" s="49"/>
      <c r="C47" s="49"/>
      <c r="D47" s="50"/>
      <c r="E47" s="49" t="s">
        <v>52</v>
      </c>
      <c r="F47" s="50"/>
      <c r="G47" s="49" t="s">
        <v>53</v>
      </c>
      <c r="H47" s="49"/>
      <c r="I47" s="49">
        <v>1</v>
      </c>
      <c r="J47" s="51">
        <f>D47*F47*I47/IF(H47=Taustatiedot!$B$25,1,1.05)</f>
        <v>0</v>
      </c>
      <c r="K47" s="19" t="str">
        <f t="shared" si="0"/>
        <v>tkm</v>
      </c>
      <c r="L47" s="49"/>
    </row>
    <row r="48" spans="2:12">
      <c r="B48" s="49"/>
      <c r="C48" s="49"/>
      <c r="D48" s="50"/>
      <c r="E48" s="49" t="s">
        <v>52</v>
      </c>
      <c r="F48" s="50"/>
      <c r="G48" s="49" t="s">
        <v>53</v>
      </c>
      <c r="H48" s="49"/>
      <c r="I48" s="49">
        <v>1</v>
      </c>
      <c r="J48" s="51">
        <f>D48*F48*I48/IF(H48=Taustatiedot!$B$25,1,1.05)</f>
        <v>0</v>
      </c>
      <c r="K48" s="19" t="str">
        <f t="shared" si="0"/>
        <v>tkm</v>
      </c>
      <c r="L48" s="49"/>
    </row>
    <row r="49" spans="2:12">
      <c r="B49" s="49"/>
      <c r="C49" s="49"/>
      <c r="D49" s="50"/>
      <c r="E49" s="49" t="s">
        <v>52</v>
      </c>
      <c r="F49" s="50"/>
      <c r="G49" s="49" t="s">
        <v>53</v>
      </c>
      <c r="H49" s="49"/>
      <c r="I49" s="49">
        <v>1</v>
      </c>
      <c r="J49" s="51">
        <f>D49*F49*I49/IF(H49=Taustatiedot!$B$25,1,1.05)</f>
        <v>0</v>
      </c>
      <c r="K49" s="19" t="str">
        <f t="shared" si="0"/>
        <v>tkm</v>
      </c>
      <c r="L49" s="49"/>
    </row>
    <row r="50" spans="2:12">
      <c r="B50" s="49"/>
      <c r="C50" s="49"/>
      <c r="D50" s="50"/>
      <c r="E50" s="49" t="s">
        <v>52</v>
      </c>
      <c r="F50" s="50"/>
      <c r="G50" s="49" t="s">
        <v>53</v>
      </c>
      <c r="H50" s="49"/>
      <c r="I50" s="49">
        <v>1</v>
      </c>
      <c r="J50" s="51">
        <f>D50*F50*I50/IF(H50=Taustatiedot!$B$25,1,1.05)</f>
        <v>0</v>
      </c>
      <c r="K50" s="19" t="str">
        <f t="shared" si="0"/>
        <v>tkm</v>
      </c>
      <c r="L50" s="49"/>
    </row>
    <row r="51" spans="2:12">
      <c r="B51" s="49"/>
      <c r="C51" s="49"/>
      <c r="D51" s="50"/>
      <c r="E51" s="49" t="s">
        <v>52</v>
      </c>
      <c r="F51" s="50"/>
      <c r="G51" s="49" t="s">
        <v>53</v>
      </c>
      <c r="H51" s="49"/>
      <c r="I51" s="49">
        <v>1</v>
      </c>
      <c r="J51" s="51">
        <f>D51*F51*I51/IF(H51=Taustatiedot!$B$25,1,1.05)</f>
        <v>0</v>
      </c>
      <c r="K51" s="19" t="str">
        <f t="shared" si="0"/>
        <v>tkm</v>
      </c>
      <c r="L51" s="49"/>
    </row>
    <row r="52" spans="2:12">
      <c r="B52" s="49"/>
      <c r="C52" s="49"/>
      <c r="D52" s="50"/>
      <c r="E52" s="49" t="s">
        <v>52</v>
      </c>
      <c r="F52" s="50"/>
      <c r="G52" s="49" t="s">
        <v>53</v>
      </c>
      <c r="H52" s="49"/>
      <c r="I52" s="49">
        <v>1</v>
      </c>
      <c r="J52" s="51">
        <f>D52*F52*I52/IF(H52=Taustatiedot!$B$25,1,1.05)</f>
        <v>0</v>
      </c>
      <c r="K52" s="19" t="str">
        <f t="shared" si="0"/>
        <v>tkm</v>
      </c>
      <c r="L52" s="49"/>
    </row>
    <row r="53" spans="2:12">
      <c r="B53" s="49"/>
      <c r="C53" s="49"/>
      <c r="D53" s="50"/>
      <c r="E53" s="49" t="s">
        <v>52</v>
      </c>
      <c r="F53" s="50"/>
      <c r="G53" s="49" t="s">
        <v>53</v>
      </c>
      <c r="H53" s="49"/>
      <c r="I53" s="49">
        <v>1</v>
      </c>
      <c r="J53" s="51">
        <f>D53*F53*I53/IF(H53=Taustatiedot!$B$25,1,1.05)</f>
        <v>0</v>
      </c>
      <c r="K53" s="19" t="str">
        <f t="shared" si="0"/>
        <v>tkm</v>
      </c>
      <c r="L53" s="49"/>
    </row>
    <row r="54" spans="2:12">
      <c r="B54" s="49"/>
      <c r="C54" s="49"/>
      <c r="D54" s="50"/>
      <c r="E54" s="49" t="s">
        <v>52</v>
      </c>
      <c r="F54" s="50"/>
      <c r="G54" s="49" t="s">
        <v>53</v>
      </c>
      <c r="H54" s="49"/>
      <c r="I54" s="49">
        <v>1</v>
      </c>
      <c r="J54" s="51">
        <f>D54*F54*I54/IF(H54=Taustatiedot!$B$25,1,1.05)</f>
        <v>0</v>
      </c>
      <c r="K54" s="19" t="str">
        <f t="shared" si="0"/>
        <v>tkm</v>
      </c>
      <c r="L54" s="49"/>
    </row>
    <row r="55" spans="2:12">
      <c r="B55" s="49"/>
      <c r="C55" s="49"/>
      <c r="D55" s="50"/>
      <c r="E55" s="49" t="s">
        <v>52</v>
      </c>
      <c r="F55" s="50"/>
      <c r="G55" s="49" t="s">
        <v>53</v>
      </c>
      <c r="H55" s="49"/>
      <c r="I55" s="49">
        <v>1</v>
      </c>
      <c r="J55" s="51">
        <f>D55*F55*I55/IF(H55=Taustatiedot!$B$25,1,1.05)</f>
        <v>0</v>
      </c>
      <c r="K55" s="19" t="str">
        <f t="shared" si="0"/>
        <v>tkm</v>
      </c>
      <c r="L55" s="49"/>
    </row>
    <row r="56" spans="2:12">
      <c r="B56" s="49"/>
      <c r="C56" s="49"/>
      <c r="D56" s="50"/>
      <c r="E56" s="49" t="s">
        <v>52</v>
      </c>
      <c r="F56" s="50"/>
      <c r="G56" s="49" t="s">
        <v>53</v>
      </c>
      <c r="H56" s="49"/>
      <c r="I56" s="49">
        <v>1</v>
      </c>
      <c r="J56" s="51">
        <f>D56*F56*I56/IF(H56=Taustatiedot!$B$25,1,1.05)</f>
        <v>0</v>
      </c>
      <c r="K56" s="19" t="str">
        <f t="shared" si="0"/>
        <v>tkm</v>
      </c>
      <c r="L56" s="49"/>
    </row>
    <row r="57" spans="2:12">
      <c r="B57" s="49"/>
      <c r="C57" s="49"/>
      <c r="D57" s="50"/>
      <c r="E57" s="49" t="s">
        <v>52</v>
      </c>
      <c r="F57" s="50"/>
      <c r="G57" s="49" t="s">
        <v>53</v>
      </c>
      <c r="H57" s="49"/>
      <c r="I57" s="49">
        <v>1</v>
      </c>
      <c r="J57" s="51">
        <f>D57*F57*I57/IF(H57=Taustatiedot!$B$25,1,1.05)</f>
        <v>0</v>
      </c>
      <c r="K57" s="19" t="str">
        <f t="shared" si="0"/>
        <v>tkm</v>
      </c>
      <c r="L57" s="49"/>
    </row>
    <row r="58" spans="2:12">
      <c r="B58" s="49"/>
      <c r="C58" s="49"/>
      <c r="D58" s="50"/>
      <c r="E58" s="49" t="s">
        <v>52</v>
      </c>
      <c r="F58" s="50"/>
      <c r="G58" s="49" t="s">
        <v>53</v>
      </c>
      <c r="H58" s="49"/>
      <c r="I58" s="49">
        <v>1</v>
      </c>
      <c r="J58" s="51">
        <f>D58*F58*I58/IF(H58=Taustatiedot!$B$25,1,1.05)</f>
        <v>0</v>
      </c>
      <c r="K58" s="19" t="str">
        <f t="shared" si="0"/>
        <v>tkm</v>
      </c>
      <c r="L58" s="49"/>
    </row>
    <row r="59" spans="2:12">
      <c r="B59" s="49"/>
      <c r="C59" s="49"/>
      <c r="D59" s="50"/>
      <c r="E59" s="49" t="s">
        <v>52</v>
      </c>
      <c r="F59" s="50"/>
      <c r="G59" s="49" t="s">
        <v>53</v>
      </c>
      <c r="H59" s="49"/>
      <c r="I59" s="49">
        <v>1</v>
      </c>
      <c r="J59" s="51">
        <f>D59*F59*I59/IF(H59=Taustatiedot!$B$25,1,1.05)</f>
        <v>0</v>
      </c>
      <c r="K59" s="19" t="str">
        <f t="shared" si="0"/>
        <v>tkm</v>
      </c>
      <c r="L59" s="49"/>
    </row>
    <row r="60" spans="2:12">
      <c r="B60" s="49"/>
      <c r="C60" s="49"/>
      <c r="D60" s="50"/>
      <c r="E60" s="49" t="s">
        <v>52</v>
      </c>
      <c r="F60" s="50"/>
      <c r="G60" s="49" t="s">
        <v>53</v>
      </c>
      <c r="H60" s="49"/>
      <c r="I60" s="49">
        <v>1</v>
      </c>
      <c r="J60" s="51">
        <f>D60*F60*I60/IF(H60=Taustatiedot!$B$25,1,1.05)</f>
        <v>0</v>
      </c>
      <c r="K60" s="19" t="str">
        <f t="shared" si="0"/>
        <v>tkm</v>
      </c>
      <c r="L60" s="49"/>
    </row>
    <row r="61" spans="2:12">
      <c r="B61" s="49"/>
      <c r="C61" s="49"/>
      <c r="D61" s="50"/>
      <c r="E61" s="49" t="s">
        <v>52</v>
      </c>
      <c r="F61" s="50"/>
      <c r="G61" s="49" t="s">
        <v>53</v>
      </c>
      <c r="H61" s="49"/>
      <c r="I61" s="49">
        <v>1</v>
      </c>
      <c r="J61" s="51">
        <f>D61*F61*I61/IF(H61=Taustatiedot!$B$25,1,1.05)</f>
        <v>0</v>
      </c>
      <c r="K61" s="19" t="str">
        <f t="shared" si="0"/>
        <v>tkm</v>
      </c>
      <c r="L61" s="49"/>
    </row>
    <row r="62" spans="2:12">
      <c r="B62" s="49"/>
      <c r="C62" s="49"/>
      <c r="D62" s="50"/>
      <c r="E62" s="49" t="s">
        <v>52</v>
      </c>
      <c r="F62" s="50"/>
      <c r="G62" s="49" t="s">
        <v>53</v>
      </c>
      <c r="H62" s="49"/>
      <c r="I62" s="49">
        <v>1</v>
      </c>
      <c r="J62" s="51">
        <f>D62*F62*I62/IF(H62=Taustatiedot!$B$25,1,1.05)</f>
        <v>0</v>
      </c>
      <c r="K62" s="19" t="str">
        <f t="shared" si="0"/>
        <v>tkm</v>
      </c>
      <c r="L62" s="49"/>
    </row>
    <row r="63" spans="2:12">
      <c r="B63" s="49"/>
      <c r="C63" s="49"/>
      <c r="D63" s="50"/>
      <c r="E63" s="49" t="s">
        <v>52</v>
      </c>
      <c r="F63" s="50"/>
      <c r="G63" s="49" t="s">
        <v>53</v>
      </c>
      <c r="H63" s="49"/>
      <c r="I63" s="49">
        <v>1</v>
      </c>
      <c r="J63" s="51">
        <f>D63*F63*I63/IF(H63=Taustatiedot!$B$25,1,1.05)</f>
        <v>0</v>
      </c>
      <c r="K63" s="19" t="str">
        <f t="shared" si="0"/>
        <v>tkm</v>
      </c>
      <c r="L63" s="49"/>
    </row>
    <row r="64" spans="2:12">
      <c r="B64" s="49"/>
      <c r="C64" s="49"/>
      <c r="D64" s="50"/>
      <c r="E64" s="49" t="s">
        <v>52</v>
      </c>
      <c r="F64" s="50"/>
      <c r="G64" s="49" t="s">
        <v>53</v>
      </c>
      <c r="H64" s="49"/>
      <c r="I64" s="49">
        <v>1</v>
      </c>
      <c r="J64" s="51">
        <f>D64*F64*I64/IF(H64=Taustatiedot!$B$25,1,1.05)</f>
        <v>0</v>
      </c>
      <c r="K64" s="19" t="str">
        <f t="shared" si="0"/>
        <v>tkm</v>
      </c>
      <c r="L64" s="49"/>
    </row>
    <row r="65" spans="2:12">
      <c r="B65" s="49"/>
      <c r="C65" s="49"/>
      <c r="D65" s="50"/>
      <c r="E65" s="49" t="s">
        <v>52</v>
      </c>
      <c r="F65" s="50"/>
      <c r="G65" s="49" t="s">
        <v>53</v>
      </c>
      <c r="H65" s="49"/>
      <c r="I65" s="49">
        <v>1</v>
      </c>
      <c r="J65" s="51">
        <f>D65*F65*I65/IF(H65=Taustatiedot!$B$25,1,1.05)</f>
        <v>0</v>
      </c>
      <c r="K65" s="19" t="str">
        <f t="shared" si="0"/>
        <v>tkm</v>
      </c>
      <c r="L65" s="49"/>
    </row>
    <row r="66" spans="2:12">
      <c r="B66" s="49"/>
      <c r="C66" s="49"/>
      <c r="D66" s="50"/>
      <c r="E66" s="49" t="s">
        <v>52</v>
      </c>
      <c r="F66" s="50"/>
      <c r="G66" s="49" t="s">
        <v>53</v>
      </c>
      <c r="H66" s="49"/>
      <c r="I66" s="49">
        <v>1</v>
      </c>
      <c r="J66" s="51">
        <f>D66*F66*I66/IF(H66=Taustatiedot!$B$25,1,1.05)</f>
        <v>0</v>
      </c>
      <c r="K66" s="19" t="str">
        <f t="shared" si="0"/>
        <v>tkm</v>
      </c>
      <c r="L66" s="49"/>
    </row>
    <row r="67" spans="2:12">
      <c r="B67" s="49"/>
      <c r="C67" s="49"/>
      <c r="D67" s="50"/>
      <c r="E67" s="49" t="s">
        <v>52</v>
      </c>
      <c r="F67" s="50"/>
      <c r="G67" s="49" t="s">
        <v>53</v>
      </c>
      <c r="H67" s="49"/>
      <c r="I67" s="49">
        <v>1</v>
      </c>
      <c r="J67" s="51">
        <f>D67*F67*I67/IF(H67=Taustatiedot!$B$25,1,1.05)</f>
        <v>0</v>
      </c>
      <c r="K67" s="19" t="str">
        <f t="shared" si="0"/>
        <v>tkm</v>
      </c>
      <c r="L67" s="49"/>
    </row>
    <row r="68" spans="2:12">
      <c r="B68" s="49"/>
      <c r="C68" s="49"/>
      <c r="D68" s="50"/>
      <c r="E68" s="49" t="s">
        <v>52</v>
      </c>
      <c r="F68" s="50"/>
      <c r="G68" s="49" t="s">
        <v>53</v>
      </c>
      <c r="H68" s="49"/>
      <c r="I68" s="49">
        <v>1</v>
      </c>
      <c r="J68" s="51">
        <f>D68*F68*I68/IF(H68=Taustatiedot!$B$25,1,1.05)</f>
        <v>0</v>
      </c>
      <c r="K68" s="19" t="str">
        <f t="shared" si="0"/>
        <v>tkm</v>
      </c>
      <c r="L68" s="49"/>
    </row>
    <row r="69" spans="2:12">
      <c r="B69" s="49"/>
      <c r="C69" s="49"/>
      <c r="D69" s="50"/>
      <c r="E69" s="49" t="s">
        <v>52</v>
      </c>
      <c r="F69" s="50"/>
      <c r="G69" s="49" t="s">
        <v>53</v>
      </c>
      <c r="H69" s="49"/>
      <c r="I69" s="49">
        <v>1</v>
      </c>
      <c r="J69" s="51">
        <f>D69*F69*I69/IF(H69=Taustatiedot!$B$25,1,1.05)</f>
        <v>0</v>
      </c>
      <c r="K69" s="19" t="str">
        <f t="shared" si="0"/>
        <v>tkm</v>
      </c>
      <c r="L69" s="49"/>
    </row>
    <row r="70" spans="2:12">
      <c r="B70" s="49"/>
      <c r="C70" s="49"/>
      <c r="D70" s="50"/>
      <c r="E70" s="49" t="s">
        <v>52</v>
      </c>
      <c r="F70" s="50"/>
      <c r="G70" s="49" t="s">
        <v>53</v>
      </c>
      <c r="H70" s="49"/>
      <c r="I70" s="49">
        <v>1</v>
      </c>
      <c r="J70" s="51">
        <f>D70*F70*I70/IF(H70=Taustatiedot!$B$25,1,1.05)</f>
        <v>0</v>
      </c>
      <c r="K70" s="19" t="str">
        <f t="shared" si="0"/>
        <v>tkm</v>
      </c>
      <c r="L70" s="49"/>
    </row>
    <row r="71" spans="2:12">
      <c r="B71" s="49"/>
      <c r="C71" s="49"/>
      <c r="D71" s="50"/>
      <c r="E71" s="49" t="s">
        <v>52</v>
      </c>
      <c r="F71" s="50"/>
      <c r="G71" s="49" t="s">
        <v>53</v>
      </c>
      <c r="H71" s="49"/>
      <c r="I71" s="49">
        <v>1</v>
      </c>
      <c r="J71" s="51">
        <f>D71*F71*I71/IF(H71=Taustatiedot!$B$25,1,1.05)</f>
        <v>0</v>
      </c>
      <c r="K71" s="19" t="str">
        <f t="shared" si="0"/>
        <v>tkm</v>
      </c>
      <c r="L71" s="49"/>
    </row>
    <row r="72" spans="2:12">
      <c r="B72" s="49"/>
      <c r="C72" s="49"/>
      <c r="D72" s="50"/>
      <c r="E72" s="49" t="s">
        <v>52</v>
      </c>
      <c r="F72" s="50"/>
      <c r="G72" s="49" t="s">
        <v>53</v>
      </c>
      <c r="H72" s="49"/>
      <c r="I72" s="49">
        <v>1</v>
      </c>
      <c r="J72" s="51">
        <f>D72*F72*I72/IF(H72=Taustatiedot!$B$25,1,1.05)</f>
        <v>0</v>
      </c>
      <c r="K72" s="19" t="str">
        <f t="shared" si="0"/>
        <v>tkm</v>
      </c>
      <c r="L72" s="49"/>
    </row>
    <row r="73" spans="2:12">
      <c r="B73" s="49"/>
      <c r="C73" s="49"/>
      <c r="D73" s="50"/>
      <c r="E73" s="49" t="s">
        <v>52</v>
      </c>
      <c r="F73" s="50"/>
      <c r="G73" s="49" t="s">
        <v>53</v>
      </c>
      <c r="H73" s="49"/>
      <c r="I73" s="49">
        <v>1</v>
      </c>
      <c r="J73" s="51">
        <f>D73*F73*I73/IF(H73=Taustatiedot!$B$25,1,1.05)</f>
        <v>0</v>
      </c>
      <c r="K73" s="19" t="str">
        <f t="shared" si="0"/>
        <v>tkm</v>
      </c>
      <c r="L73" s="49"/>
    </row>
    <row r="74" spans="2:12">
      <c r="B74" s="49"/>
      <c r="C74" s="49"/>
      <c r="D74" s="50"/>
      <c r="E74" s="49" t="s">
        <v>52</v>
      </c>
      <c r="F74" s="50"/>
      <c r="G74" s="49" t="s">
        <v>53</v>
      </c>
      <c r="H74" s="49"/>
      <c r="I74" s="49">
        <v>1</v>
      </c>
      <c r="J74" s="51">
        <f>D74*F74*I74/IF(H74=Taustatiedot!$B$25,1,1.05)</f>
        <v>0</v>
      </c>
      <c r="K74" s="19" t="str">
        <f t="shared" si="0"/>
        <v>tkm</v>
      </c>
      <c r="L74" s="49"/>
    </row>
    <row r="75" spans="2:12">
      <c r="B75" s="49"/>
      <c r="C75" s="49"/>
      <c r="D75" s="50"/>
      <c r="E75" s="49" t="s">
        <v>52</v>
      </c>
      <c r="F75" s="50"/>
      <c r="G75" s="49" t="s">
        <v>53</v>
      </c>
      <c r="H75" s="49"/>
      <c r="I75" s="49">
        <v>1</v>
      </c>
      <c r="J75" s="51">
        <f>D75*F75*I75/IF(H75=Taustatiedot!$B$25,1,1.05)</f>
        <v>0</v>
      </c>
      <c r="K75" s="19" t="str">
        <f t="shared" si="0"/>
        <v>tkm</v>
      </c>
      <c r="L75" s="49"/>
    </row>
    <row r="76" spans="2:12">
      <c r="B76" s="49"/>
      <c r="C76" s="49"/>
      <c r="D76" s="50"/>
      <c r="E76" s="49" t="s">
        <v>52</v>
      </c>
      <c r="F76" s="50"/>
      <c r="G76" s="49" t="s">
        <v>53</v>
      </c>
      <c r="H76" s="49"/>
      <c r="I76" s="49">
        <v>1</v>
      </c>
      <c r="J76" s="51">
        <f>D76*F76*I76/IF(H76=Taustatiedot!$B$25,1,1.05)</f>
        <v>0</v>
      </c>
      <c r="K76" s="19" t="str">
        <f t="shared" ref="K76:K139" si="1">E76&amp;G76</f>
        <v>tkm</v>
      </c>
      <c r="L76" s="49"/>
    </row>
    <row r="77" spans="2:12">
      <c r="B77" s="49"/>
      <c r="C77" s="49"/>
      <c r="D77" s="50"/>
      <c r="E77" s="49" t="s">
        <v>52</v>
      </c>
      <c r="F77" s="50"/>
      <c r="G77" s="49" t="s">
        <v>53</v>
      </c>
      <c r="H77" s="49"/>
      <c r="I77" s="49">
        <v>1</v>
      </c>
      <c r="J77" s="51">
        <f>D77*F77*I77/IF(H77=Taustatiedot!$B$25,1,1.05)</f>
        <v>0</v>
      </c>
      <c r="K77" s="19" t="str">
        <f t="shared" si="1"/>
        <v>tkm</v>
      </c>
      <c r="L77" s="49"/>
    </row>
    <row r="78" spans="2:12">
      <c r="B78" s="49"/>
      <c r="C78" s="49"/>
      <c r="D78" s="50"/>
      <c r="E78" s="49" t="s">
        <v>52</v>
      </c>
      <c r="F78" s="50"/>
      <c r="G78" s="49" t="s">
        <v>53</v>
      </c>
      <c r="H78" s="49"/>
      <c r="I78" s="49">
        <v>1</v>
      </c>
      <c r="J78" s="51">
        <f>D78*F78*I78/IF(H78=Taustatiedot!$B$25,1,1.05)</f>
        <v>0</v>
      </c>
      <c r="K78" s="19" t="str">
        <f t="shared" si="1"/>
        <v>tkm</v>
      </c>
      <c r="L78" s="49"/>
    </row>
    <row r="79" spans="2:12">
      <c r="B79" s="49"/>
      <c r="C79" s="49"/>
      <c r="D79" s="50"/>
      <c r="E79" s="49" t="s">
        <v>52</v>
      </c>
      <c r="F79" s="50"/>
      <c r="G79" s="49" t="s">
        <v>53</v>
      </c>
      <c r="H79" s="49"/>
      <c r="I79" s="49">
        <v>1</v>
      </c>
      <c r="J79" s="51">
        <f>D79*F79*I79/IF(H79=Taustatiedot!$B$25,1,1.05)</f>
        <v>0</v>
      </c>
      <c r="K79" s="19" t="str">
        <f t="shared" si="1"/>
        <v>tkm</v>
      </c>
      <c r="L79" s="49"/>
    </row>
    <row r="80" spans="2:12">
      <c r="B80" s="49"/>
      <c r="C80" s="49"/>
      <c r="D80" s="50"/>
      <c r="E80" s="49" t="s">
        <v>52</v>
      </c>
      <c r="F80" s="50"/>
      <c r="G80" s="49" t="s">
        <v>53</v>
      </c>
      <c r="H80" s="49"/>
      <c r="I80" s="49">
        <v>1</v>
      </c>
      <c r="J80" s="51">
        <f>D80*F80*I80/IF(H80=Taustatiedot!$B$25,1,1.05)</f>
        <v>0</v>
      </c>
      <c r="K80" s="19" t="str">
        <f t="shared" si="1"/>
        <v>tkm</v>
      </c>
      <c r="L80" s="49"/>
    </row>
    <row r="81" spans="2:12">
      <c r="B81" s="49"/>
      <c r="C81" s="49"/>
      <c r="D81" s="50"/>
      <c r="E81" s="49" t="s">
        <v>52</v>
      </c>
      <c r="F81" s="50"/>
      <c r="G81" s="49" t="s">
        <v>53</v>
      </c>
      <c r="H81" s="49"/>
      <c r="I81" s="49">
        <v>1</v>
      </c>
      <c r="J81" s="51">
        <f>D81*F81*I81/IF(H81=Taustatiedot!$B$25,1,1.05)</f>
        <v>0</v>
      </c>
      <c r="K81" s="19" t="str">
        <f t="shared" si="1"/>
        <v>tkm</v>
      </c>
      <c r="L81" s="49"/>
    </row>
    <row r="82" spans="2:12">
      <c r="B82" s="49"/>
      <c r="C82" s="49"/>
      <c r="D82" s="50"/>
      <c r="E82" s="49" t="s">
        <v>52</v>
      </c>
      <c r="F82" s="50"/>
      <c r="G82" s="49" t="s">
        <v>53</v>
      </c>
      <c r="H82" s="49"/>
      <c r="I82" s="49">
        <v>1</v>
      </c>
      <c r="J82" s="51">
        <f>D82*F82*I82/IF(H82=Taustatiedot!$B$25,1,1.05)</f>
        <v>0</v>
      </c>
      <c r="K82" s="19" t="str">
        <f t="shared" si="1"/>
        <v>tkm</v>
      </c>
      <c r="L82" s="49"/>
    </row>
    <row r="83" spans="2:12">
      <c r="B83" s="49"/>
      <c r="C83" s="49"/>
      <c r="D83" s="50"/>
      <c r="E83" s="49" t="s">
        <v>52</v>
      </c>
      <c r="F83" s="50"/>
      <c r="G83" s="49" t="s">
        <v>53</v>
      </c>
      <c r="H83" s="49"/>
      <c r="I83" s="49">
        <v>1</v>
      </c>
      <c r="J83" s="51">
        <f>D83*F83*I83/IF(H83=Taustatiedot!$B$25,1,1.05)</f>
        <v>0</v>
      </c>
      <c r="K83" s="19" t="str">
        <f t="shared" si="1"/>
        <v>tkm</v>
      </c>
      <c r="L83" s="49"/>
    </row>
    <row r="84" spans="2:12">
      <c r="B84" s="49"/>
      <c r="C84" s="49"/>
      <c r="D84" s="50"/>
      <c r="E84" s="49" t="s">
        <v>52</v>
      </c>
      <c r="F84" s="50"/>
      <c r="G84" s="49" t="s">
        <v>53</v>
      </c>
      <c r="H84" s="49"/>
      <c r="I84" s="49">
        <v>1</v>
      </c>
      <c r="J84" s="51">
        <f>D84*F84*I84/IF(H84=Taustatiedot!$B$25,1,1.05)</f>
        <v>0</v>
      </c>
      <c r="K84" s="19" t="str">
        <f t="shared" si="1"/>
        <v>tkm</v>
      </c>
      <c r="L84" s="49"/>
    </row>
    <row r="85" spans="2:12">
      <c r="B85" s="49"/>
      <c r="C85" s="49"/>
      <c r="D85" s="50"/>
      <c r="E85" s="49" t="s">
        <v>52</v>
      </c>
      <c r="F85" s="50"/>
      <c r="G85" s="49" t="s">
        <v>53</v>
      </c>
      <c r="H85" s="49"/>
      <c r="I85" s="49">
        <v>1</v>
      </c>
      <c r="J85" s="51">
        <f>D85*F85*I85/IF(H85=Taustatiedot!$B$25,1,1.05)</f>
        <v>0</v>
      </c>
      <c r="K85" s="19" t="str">
        <f t="shared" si="1"/>
        <v>tkm</v>
      </c>
      <c r="L85" s="49"/>
    </row>
    <row r="86" spans="2:12">
      <c r="B86" s="49"/>
      <c r="C86" s="49"/>
      <c r="D86" s="50"/>
      <c r="E86" s="49" t="s">
        <v>52</v>
      </c>
      <c r="F86" s="50"/>
      <c r="G86" s="49" t="s">
        <v>53</v>
      </c>
      <c r="H86" s="49"/>
      <c r="I86" s="49">
        <v>1</v>
      </c>
      <c r="J86" s="51">
        <f>D86*F86*I86/IF(H86=Taustatiedot!$B$25,1,1.05)</f>
        <v>0</v>
      </c>
      <c r="K86" s="19" t="str">
        <f t="shared" si="1"/>
        <v>tkm</v>
      </c>
      <c r="L86" s="49"/>
    </row>
    <row r="87" spans="2:12">
      <c r="B87" s="49"/>
      <c r="C87" s="49"/>
      <c r="D87" s="50"/>
      <c r="E87" s="49" t="s">
        <v>52</v>
      </c>
      <c r="F87" s="50"/>
      <c r="G87" s="49" t="s">
        <v>53</v>
      </c>
      <c r="H87" s="49"/>
      <c r="I87" s="49">
        <v>1</v>
      </c>
      <c r="J87" s="51">
        <f>D87*F87*I87/IF(H87=Taustatiedot!$B$25,1,1.05)</f>
        <v>0</v>
      </c>
      <c r="K87" s="19" t="str">
        <f t="shared" si="1"/>
        <v>tkm</v>
      </c>
      <c r="L87" s="49"/>
    </row>
    <row r="88" spans="2:12">
      <c r="B88" s="49"/>
      <c r="C88" s="49"/>
      <c r="D88" s="50"/>
      <c r="E88" s="49" t="s">
        <v>52</v>
      </c>
      <c r="F88" s="50"/>
      <c r="G88" s="49" t="s">
        <v>53</v>
      </c>
      <c r="H88" s="49"/>
      <c r="I88" s="49">
        <v>1</v>
      </c>
      <c r="J88" s="51">
        <f>D88*F88*I88/IF(H88=Taustatiedot!$B$25,1,1.05)</f>
        <v>0</v>
      </c>
      <c r="K88" s="19" t="str">
        <f t="shared" si="1"/>
        <v>tkm</v>
      </c>
      <c r="L88" s="49"/>
    </row>
    <row r="89" spans="2:12">
      <c r="B89" s="49"/>
      <c r="C89" s="49"/>
      <c r="D89" s="50"/>
      <c r="E89" s="49" t="s">
        <v>52</v>
      </c>
      <c r="F89" s="50"/>
      <c r="G89" s="49" t="s">
        <v>53</v>
      </c>
      <c r="H89" s="49"/>
      <c r="I89" s="49">
        <v>1</v>
      </c>
      <c r="J89" s="51">
        <f>D89*F89*I89/IF(H89=Taustatiedot!$B$25,1,1.05)</f>
        <v>0</v>
      </c>
      <c r="K89" s="19" t="str">
        <f t="shared" si="1"/>
        <v>tkm</v>
      </c>
      <c r="L89" s="49"/>
    </row>
    <row r="90" spans="2:12">
      <c r="B90" s="49"/>
      <c r="C90" s="49"/>
      <c r="D90" s="50"/>
      <c r="E90" s="49" t="s">
        <v>52</v>
      </c>
      <c r="F90" s="50"/>
      <c r="G90" s="49" t="s">
        <v>53</v>
      </c>
      <c r="H90" s="49"/>
      <c r="I90" s="49">
        <v>1</v>
      </c>
      <c r="J90" s="51">
        <f>D90*F90*I90/IF(H90=Taustatiedot!$B$25,1,1.05)</f>
        <v>0</v>
      </c>
      <c r="K90" s="19" t="str">
        <f t="shared" si="1"/>
        <v>tkm</v>
      </c>
      <c r="L90" s="49"/>
    </row>
    <row r="91" spans="2:12">
      <c r="B91" s="49"/>
      <c r="C91" s="49"/>
      <c r="D91" s="50"/>
      <c r="E91" s="49" t="s">
        <v>52</v>
      </c>
      <c r="F91" s="50"/>
      <c r="G91" s="49" t="s">
        <v>53</v>
      </c>
      <c r="H91" s="49"/>
      <c r="I91" s="49">
        <v>1</v>
      </c>
      <c r="J91" s="51">
        <f>D91*F91*I91/IF(H91=Taustatiedot!$B$25,1,1.05)</f>
        <v>0</v>
      </c>
      <c r="K91" s="19" t="str">
        <f t="shared" si="1"/>
        <v>tkm</v>
      </c>
      <c r="L91" s="49"/>
    </row>
    <row r="92" spans="2:12">
      <c r="B92" s="49"/>
      <c r="C92" s="49"/>
      <c r="D92" s="50"/>
      <c r="E92" s="49" t="s">
        <v>52</v>
      </c>
      <c r="F92" s="50"/>
      <c r="G92" s="49" t="s">
        <v>53</v>
      </c>
      <c r="H92" s="49"/>
      <c r="I92" s="49">
        <v>1</v>
      </c>
      <c r="J92" s="51">
        <f>D92*F92*I92/IF(H92=Taustatiedot!$B$25,1,1.05)</f>
        <v>0</v>
      </c>
      <c r="K92" s="19" t="str">
        <f t="shared" si="1"/>
        <v>tkm</v>
      </c>
      <c r="L92" s="49"/>
    </row>
    <row r="93" spans="2:12">
      <c r="B93" s="49"/>
      <c r="C93" s="49"/>
      <c r="D93" s="50"/>
      <c r="E93" s="49" t="s">
        <v>52</v>
      </c>
      <c r="F93" s="50"/>
      <c r="G93" s="49" t="s">
        <v>53</v>
      </c>
      <c r="H93" s="49"/>
      <c r="I93" s="49">
        <v>1</v>
      </c>
      <c r="J93" s="51">
        <f>D93*F93*I93/IF(H93=Taustatiedot!$B$25,1,1.05)</f>
        <v>0</v>
      </c>
      <c r="K93" s="19" t="str">
        <f t="shared" si="1"/>
        <v>tkm</v>
      </c>
      <c r="L93" s="49"/>
    </row>
    <row r="94" spans="2:12">
      <c r="B94" s="49"/>
      <c r="C94" s="49"/>
      <c r="D94" s="50"/>
      <c r="E94" s="49" t="s">
        <v>52</v>
      </c>
      <c r="F94" s="50"/>
      <c r="G94" s="49" t="s">
        <v>53</v>
      </c>
      <c r="H94" s="49"/>
      <c r="I94" s="49">
        <v>1</v>
      </c>
      <c r="J94" s="51">
        <f>D94*F94*I94/IF(H94=Taustatiedot!$B$25,1,1.05)</f>
        <v>0</v>
      </c>
      <c r="K94" s="19" t="str">
        <f t="shared" si="1"/>
        <v>tkm</v>
      </c>
      <c r="L94" s="49"/>
    </row>
    <row r="95" spans="2:12">
      <c r="B95" s="49"/>
      <c r="C95" s="49"/>
      <c r="D95" s="50"/>
      <c r="E95" s="49" t="s">
        <v>52</v>
      </c>
      <c r="F95" s="50"/>
      <c r="G95" s="49" t="s">
        <v>53</v>
      </c>
      <c r="H95" s="49"/>
      <c r="I95" s="49">
        <v>1</v>
      </c>
      <c r="J95" s="51">
        <f>D95*F95*I95/IF(H95=Taustatiedot!$B$25,1,1.05)</f>
        <v>0</v>
      </c>
      <c r="K95" s="19" t="str">
        <f t="shared" si="1"/>
        <v>tkm</v>
      </c>
      <c r="L95" s="49"/>
    </row>
    <row r="96" spans="2:12">
      <c r="B96" s="49"/>
      <c r="C96" s="49"/>
      <c r="D96" s="50"/>
      <c r="E96" s="49" t="s">
        <v>52</v>
      </c>
      <c r="F96" s="50"/>
      <c r="G96" s="49" t="s">
        <v>53</v>
      </c>
      <c r="H96" s="49"/>
      <c r="I96" s="49">
        <v>1</v>
      </c>
      <c r="J96" s="51">
        <f>D96*F96*I96/IF(H96=Taustatiedot!$B$25,1,1.05)</f>
        <v>0</v>
      </c>
      <c r="K96" s="19" t="str">
        <f t="shared" si="1"/>
        <v>tkm</v>
      </c>
      <c r="L96" s="49"/>
    </row>
    <row r="97" spans="2:12">
      <c r="B97" s="49"/>
      <c r="C97" s="49"/>
      <c r="D97" s="50"/>
      <c r="E97" s="49" t="s">
        <v>52</v>
      </c>
      <c r="F97" s="50"/>
      <c r="G97" s="49" t="s">
        <v>53</v>
      </c>
      <c r="H97" s="49"/>
      <c r="I97" s="49">
        <v>1</v>
      </c>
      <c r="J97" s="51">
        <f>D97*F97*I97/IF(H97=Taustatiedot!$B$25,1,1.05)</f>
        <v>0</v>
      </c>
      <c r="K97" s="19" t="str">
        <f t="shared" si="1"/>
        <v>tkm</v>
      </c>
      <c r="L97" s="49"/>
    </row>
    <row r="98" spans="2:12">
      <c r="B98" s="49"/>
      <c r="C98" s="49"/>
      <c r="D98" s="50"/>
      <c r="E98" s="49" t="s">
        <v>52</v>
      </c>
      <c r="F98" s="50"/>
      <c r="G98" s="49" t="s">
        <v>53</v>
      </c>
      <c r="H98" s="49"/>
      <c r="I98" s="49">
        <v>1</v>
      </c>
      <c r="J98" s="51">
        <f>D98*F98*I98/IF(H98=Taustatiedot!$B$25,1,1.05)</f>
        <v>0</v>
      </c>
      <c r="K98" s="19" t="str">
        <f t="shared" si="1"/>
        <v>tkm</v>
      </c>
      <c r="L98" s="49"/>
    </row>
    <row r="99" spans="2:12">
      <c r="B99" s="49"/>
      <c r="C99" s="49"/>
      <c r="D99" s="50"/>
      <c r="E99" s="49" t="s">
        <v>52</v>
      </c>
      <c r="F99" s="50"/>
      <c r="G99" s="49" t="s">
        <v>53</v>
      </c>
      <c r="H99" s="49"/>
      <c r="I99" s="49">
        <v>1</v>
      </c>
      <c r="J99" s="51">
        <f>D99*F99*I99/IF(H99=Taustatiedot!$B$25,1,1.05)</f>
        <v>0</v>
      </c>
      <c r="K99" s="19" t="str">
        <f t="shared" si="1"/>
        <v>tkm</v>
      </c>
      <c r="L99" s="49"/>
    </row>
    <row r="100" spans="2:12">
      <c r="B100" s="49"/>
      <c r="C100" s="49"/>
      <c r="D100" s="50"/>
      <c r="E100" s="49" t="s">
        <v>52</v>
      </c>
      <c r="F100" s="50"/>
      <c r="G100" s="49" t="s">
        <v>53</v>
      </c>
      <c r="H100" s="49"/>
      <c r="I100" s="49">
        <v>1</v>
      </c>
      <c r="J100" s="51">
        <f>D100*F100*I100/IF(H100=Taustatiedot!$B$25,1,1.05)</f>
        <v>0</v>
      </c>
      <c r="K100" s="19" t="str">
        <f t="shared" si="1"/>
        <v>tkm</v>
      </c>
      <c r="L100" s="49"/>
    </row>
    <row r="101" spans="2:12">
      <c r="B101" s="49"/>
      <c r="C101" s="49"/>
      <c r="D101" s="50"/>
      <c r="E101" s="49" t="s">
        <v>52</v>
      </c>
      <c r="F101" s="50"/>
      <c r="G101" s="49" t="s">
        <v>53</v>
      </c>
      <c r="H101" s="49"/>
      <c r="I101" s="49">
        <v>1</v>
      </c>
      <c r="J101" s="51">
        <f>D101*F101*I101/IF(H101=Taustatiedot!$B$25,1,1.05)</f>
        <v>0</v>
      </c>
      <c r="K101" s="19" t="str">
        <f t="shared" si="1"/>
        <v>tkm</v>
      </c>
      <c r="L101" s="49"/>
    </row>
    <row r="102" spans="2:12">
      <c r="B102" s="49"/>
      <c r="C102" s="49"/>
      <c r="D102" s="50"/>
      <c r="E102" s="49" t="s">
        <v>52</v>
      </c>
      <c r="F102" s="50"/>
      <c r="G102" s="49" t="s">
        <v>53</v>
      </c>
      <c r="H102" s="49"/>
      <c r="I102" s="49">
        <v>1</v>
      </c>
      <c r="J102" s="51">
        <f>D102*F102*I102/IF(H102=Taustatiedot!$B$25,1,1.05)</f>
        <v>0</v>
      </c>
      <c r="K102" s="19" t="str">
        <f t="shared" si="1"/>
        <v>tkm</v>
      </c>
      <c r="L102" s="49"/>
    </row>
    <row r="103" spans="2:12">
      <c r="B103" s="49"/>
      <c r="C103" s="49"/>
      <c r="D103" s="50"/>
      <c r="E103" s="49" t="s">
        <v>52</v>
      </c>
      <c r="F103" s="50"/>
      <c r="G103" s="49" t="s">
        <v>53</v>
      </c>
      <c r="H103" s="49"/>
      <c r="I103" s="49">
        <v>1</v>
      </c>
      <c r="J103" s="51">
        <f>D103*F103*I103/IF(H103=Taustatiedot!$B$25,1,1.05)</f>
        <v>0</v>
      </c>
      <c r="K103" s="19" t="str">
        <f t="shared" si="1"/>
        <v>tkm</v>
      </c>
      <c r="L103" s="49"/>
    </row>
    <row r="104" spans="2:12">
      <c r="B104" s="49"/>
      <c r="C104" s="49"/>
      <c r="D104" s="50"/>
      <c r="E104" s="49" t="s">
        <v>52</v>
      </c>
      <c r="F104" s="50"/>
      <c r="G104" s="49" t="s">
        <v>53</v>
      </c>
      <c r="H104" s="49"/>
      <c r="I104" s="49">
        <v>1</v>
      </c>
      <c r="J104" s="51">
        <f>D104*F104*I104/IF(H104=Taustatiedot!$B$25,1,1.05)</f>
        <v>0</v>
      </c>
      <c r="K104" s="19" t="str">
        <f t="shared" si="1"/>
        <v>tkm</v>
      </c>
      <c r="L104" s="49"/>
    </row>
    <row r="105" spans="2:12">
      <c r="B105" s="49"/>
      <c r="C105" s="49"/>
      <c r="D105" s="50"/>
      <c r="E105" s="49" t="s">
        <v>52</v>
      </c>
      <c r="F105" s="50"/>
      <c r="G105" s="49" t="s">
        <v>53</v>
      </c>
      <c r="H105" s="49"/>
      <c r="I105" s="49">
        <v>1</v>
      </c>
      <c r="J105" s="51">
        <f>D105*F105*I105/IF(H105=Taustatiedot!$B$25,1,1.05)</f>
        <v>0</v>
      </c>
      <c r="K105" s="19" t="str">
        <f t="shared" si="1"/>
        <v>tkm</v>
      </c>
      <c r="L105" s="49"/>
    </row>
    <row r="106" spans="2:12">
      <c r="B106" s="49"/>
      <c r="C106" s="49"/>
      <c r="D106" s="50"/>
      <c r="E106" s="49" t="s">
        <v>52</v>
      </c>
      <c r="F106" s="50"/>
      <c r="G106" s="49" t="s">
        <v>53</v>
      </c>
      <c r="H106" s="49"/>
      <c r="I106" s="49">
        <v>1</v>
      </c>
      <c r="J106" s="51">
        <f>D106*F106*I106/IF(H106=Taustatiedot!$B$25,1,1.05)</f>
        <v>0</v>
      </c>
      <c r="K106" s="19" t="str">
        <f t="shared" si="1"/>
        <v>tkm</v>
      </c>
      <c r="L106" s="49"/>
    </row>
    <row r="107" spans="2:12">
      <c r="B107" s="49"/>
      <c r="C107" s="49"/>
      <c r="D107" s="50"/>
      <c r="E107" s="49" t="s">
        <v>52</v>
      </c>
      <c r="F107" s="50"/>
      <c r="G107" s="49" t="s">
        <v>53</v>
      </c>
      <c r="H107" s="49"/>
      <c r="I107" s="49">
        <v>1</v>
      </c>
      <c r="J107" s="51">
        <f>D107*F107*I107/IF(H107=Taustatiedot!$B$25,1,1.05)</f>
        <v>0</v>
      </c>
      <c r="K107" s="19" t="str">
        <f t="shared" si="1"/>
        <v>tkm</v>
      </c>
      <c r="L107" s="49"/>
    </row>
    <row r="108" spans="2:12">
      <c r="B108" s="49"/>
      <c r="C108" s="49"/>
      <c r="D108" s="50"/>
      <c r="E108" s="49" t="s">
        <v>52</v>
      </c>
      <c r="F108" s="50"/>
      <c r="G108" s="49" t="s">
        <v>53</v>
      </c>
      <c r="H108" s="49"/>
      <c r="I108" s="49">
        <v>1</v>
      </c>
      <c r="J108" s="51">
        <f>D108*F108*I108/IF(H108=Taustatiedot!$B$25,1,1.05)</f>
        <v>0</v>
      </c>
      <c r="K108" s="19" t="str">
        <f t="shared" si="1"/>
        <v>tkm</v>
      </c>
      <c r="L108" s="49"/>
    </row>
    <row r="109" spans="2:12">
      <c r="B109" s="49"/>
      <c r="C109" s="49"/>
      <c r="D109" s="50"/>
      <c r="E109" s="49" t="s">
        <v>52</v>
      </c>
      <c r="F109" s="50"/>
      <c r="G109" s="49" t="s">
        <v>53</v>
      </c>
      <c r="H109" s="49"/>
      <c r="I109" s="49">
        <v>1</v>
      </c>
      <c r="J109" s="51">
        <f>D109*F109*I109/IF(H109=Taustatiedot!$B$25,1,1.05)</f>
        <v>0</v>
      </c>
      <c r="K109" s="19" t="str">
        <f t="shared" si="1"/>
        <v>tkm</v>
      </c>
      <c r="L109" s="49"/>
    </row>
    <row r="110" spans="2:12">
      <c r="B110" s="49"/>
      <c r="C110" s="49"/>
      <c r="D110" s="50"/>
      <c r="E110" s="49" t="s">
        <v>52</v>
      </c>
      <c r="F110" s="50"/>
      <c r="G110" s="49" t="s">
        <v>53</v>
      </c>
      <c r="H110" s="49"/>
      <c r="I110" s="49">
        <v>1</v>
      </c>
      <c r="J110" s="51">
        <f>D110*F110*I110/IF(H110=Taustatiedot!$B$25,1,1.05)</f>
        <v>0</v>
      </c>
      <c r="K110" s="19" t="str">
        <f t="shared" si="1"/>
        <v>tkm</v>
      </c>
      <c r="L110" s="49"/>
    </row>
    <row r="111" spans="2:12">
      <c r="B111" s="49"/>
      <c r="C111" s="49"/>
      <c r="D111" s="50"/>
      <c r="E111" s="49" t="s">
        <v>52</v>
      </c>
      <c r="F111" s="50"/>
      <c r="G111" s="49" t="s">
        <v>53</v>
      </c>
      <c r="H111" s="49"/>
      <c r="I111" s="49">
        <v>1</v>
      </c>
      <c r="J111" s="51">
        <f>D111*F111*I111/IF(H111=Taustatiedot!$B$25,1,1.05)</f>
        <v>0</v>
      </c>
      <c r="K111" s="19" t="str">
        <f t="shared" si="1"/>
        <v>tkm</v>
      </c>
      <c r="L111" s="49"/>
    </row>
    <row r="112" spans="2:12">
      <c r="B112" s="49"/>
      <c r="C112" s="49"/>
      <c r="D112" s="50"/>
      <c r="E112" s="49" t="s">
        <v>52</v>
      </c>
      <c r="F112" s="50"/>
      <c r="G112" s="49" t="s">
        <v>53</v>
      </c>
      <c r="H112" s="49"/>
      <c r="I112" s="49">
        <v>1</v>
      </c>
      <c r="J112" s="51">
        <f>D112*F112*I112/IF(H112=Taustatiedot!$B$25,1,1.05)</f>
        <v>0</v>
      </c>
      <c r="K112" s="19" t="str">
        <f t="shared" si="1"/>
        <v>tkm</v>
      </c>
      <c r="L112" s="49"/>
    </row>
    <row r="113" spans="2:12">
      <c r="B113" s="49"/>
      <c r="C113" s="49"/>
      <c r="D113" s="50"/>
      <c r="E113" s="49" t="s">
        <v>52</v>
      </c>
      <c r="F113" s="50"/>
      <c r="G113" s="49" t="s">
        <v>53</v>
      </c>
      <c r="H113" s="49"/>
      <c r="I113" s="49">
        <v>1</v>
      </c>
      <c r="J113" s="51">
        <f>D113*F113*I113/IF(H113=Taustatiedot!$B$25,1,1.05)</f>
        <v>0</v>
      </c>
      <c r="K113" s="19" t="str">
        <f t="shared" si="1"/>
        <v>tkm</v>
      </c>
      <c r="L113" s="49"/>
    </row>
    <row r="114" spans="2:12">
      <c r="B114" s="49"/>
      <c r="C114" s="49"/>
      <c r="D114" s="50"/>
      <c r="E114" s="49" t="s">
        <v>52</v>
      </c>
      <c r="F114" s="50"/>
      <c r="G114" s="49" t="s">
        <v>53</v>
      </c>
      <c r="H114" s="49"/>
      <c r="I114" s="49">
        <v>1</v>
      </c>
      <c r="J114" s="51">
        <f>D114*F114*I114/IF(H114=Taustatiedot!$B$25,1,1.05)</f>
        <v>0</v>
      </c>
      <c r="K114" s="19" t="str">
        <f t="shared" si="1"/>
        <v>tkm</v>
      </c>
      <c r="L114" s="49"/>
    </row>
    <row r="115" spans="2:12">
      <c r="B115" s="49"/>
      <c r="C115" s="49"/>
      <c r="D115" s="50"/>
      <c r="E115" s="49" t="s">
        <v>52</v>
      </c>
      <c r="F115" s="50"/>
      <c r="G115" s="49" t="s">
        <v>53</v>
      </c>
      <c r="H115" s="49"/>
      <c r="I115" s="49">
        <v>1</v>
      </c>
      <c r="J115" s="51">
        <f>D115*F115*I115/IF(H115=Taustatiedot!$B$25,1,1.05)</f>
        <v>0</v>
      </c>
      <c r="K115" s="19" t="str">
        <f t="shared" si="1"/>
        <v>tkm</v>
      </c>
      <c r="L115" s="49"/>
    </row>
    <row r="116" spans="2:12">
      <c r="B116" s="49"/>
      <c r="C116" s="49"/>
      <c r="D116" s="50"/>
      <c r="E116" s="49" t="s">
        <v>52</v>
      </c>
      <c r="F116" s="50"/>
      <c r="G116" s="49" t="s">
        <v>53</v>
      </c>
      <c r="H116" s="49"/>
      <c r="I116" s="49">
        <v>1</v>
      </c>
      <c r="J116" s="51">
        <f>D116*F116*I116/IF(H116=Taustatiedot!$B$25,1,1.05)</f>
        <v>0</v>
      </c>
      <c r="K116" s="19" t="str">
        <f t="shared" si="1"/>
        <v>tkm</v>
      </c>
      <c r="L116" s="49"/>
    </row>
    <row r="117" spans="2:12">
      <c r="B117" s="49"/>
      <c r="C117" s="49"/>
      <c r="D117" s="50"/>
      <c r="E117" s="49" t="s">
        <v>52</v>
      </c>
      <c r="F117" s="50"/>
      <c r="G117" s="49" t="s">
        <v>53</v>
      </c>
      <c r="H117" s="49"/>
      <c r="I117" s="49">
        <v>1</v>
      </c>
      <c r="J117" s="51">
        <f>D117*F117*I117/IF(H117=Taustatiedot!$B$25,1,1.05)</f>
        <v>0</v>
      </c>
      <c r="K117" s="19" t="str">
        <f t="shared" si="1"/>
        <v>tkm</v>
      </c>
      <c r="L117" s="49"/>
    </row>
    <row r="118" spans="2:12">
      <c r="B118" s="49"/>
      <c r="C118" s="49"/>
      <c r="D118" s="50"/>
      <c r="E118" s="49" t="s">
        <v>52</v>
      </c>
      <c r="F118" s="50"/>
      <c r="G118" s="49" t="s">
        <v>53</v>
      </c>
      <c r="H118" s="49"/>
      <c r="I118" s="49">
        <v>1</v>
      </c>
      <c r="J118" s="51">
        <f>D118*F118*I118/IF(H118=Taustatiedot!$B$25,1,1.05)</f>
        <v>0</v>
      </c>
      <c r="K118" s="19" t="str">
        <f t="shared" si="1"/>
        <v>tkm</v>
      </c>
      <c r="L118" s="49"/>
    </row>
    <row r="119" spans="2:12">
      <c r="B119" s="49"/>
      <c r="C119" s="49"/>
      <c r="D119" s="50"/>
      <c r="E119" s="49" t="s">
        <v>52</v>
      </c>
      <c r="F119" s="50"/>
      <c r="G119" s="49" t="s">
        <v>53</v>
      </c>
      <c r="H119" s="49"/>
      <c r="I119" s="49">
        <v>1</v>
      </c>
      <c r="J119" s="51">
        <f>D119*F119*I119/IF(H119=Taustatiedot!$B$25,1,1.05)</f>
        <v>0</v>
      </c>
      <c r="K119" s="19" t="str">
        <f t="shared" si="1"/>
        <v>tkm</v>
      </c>
      <c r="L119" s="49"/>
    </row>
    <row r="120" spans="2:12">
      <c r="B120" s="49"/>
      <c r="C120" s="49"/>
      <c r="D120" s="50"/>
      <c r="E120" s="49" t="s">
        <v>52</v>
      </c>
      <c r="F120" s="50"/>
      <c r="G120" s="49" t="s">
        <v>53</v>
      </c>
      <c r="H120" s="49"/>
      <c r="I120" s="49">
        <v>1</v>
      </c>
      <c r="J120" s="51">
        <f>D120*F120*I120/IF(H120=Taustatiedot!$B$25,1,1.05)</f>
        <v>0</v>
      </c>
      <c r="K120" s="19" t="str">
        <f t="shared" si="1"/>
        <v>tkm</v>
      </c>
      <c r="L120" s="49"/>
    </row>
    <row r="121" spans="2:12">
      <c r="B121" s="49"/>
      <c r="C121" s="49"/>
      <c r="D121" s="50"/>
      <c r="E121" s="49" t="s">
        <v>52</v>
      </c>
      <c r="F121" s="50"/>
      <c r="G121" s="49" t="s">
        <v>53</v>
      </c>
      <c r="H121" s="49"/>
      <c r="I121" s="49">
        <v>1</v>
      </c>
      <c r="J121" s="51">
        <f>D121*F121*I121/IF(H121=Taustatiedot!$B$25,1,1.05)</f>
        <v>0</v>
      </c>
      <c r="K121" s="19" t="str">
        <f t="shared" si="1"/>
        <v>tkm</v>
      </c>
      <c r="L121" s="49"/>
    </row>
    <row r="122" spans="2:12">
      <c r="B122" s="49"/>
      <c r="C122" s="49"/>
      <c r="D122" s="50"/>
      <c r="E122" s="49" t="s">
        <v>52</v>
      </c>
      <c r="F122" s="50"/>
      <c r="G122" s="49" t="s">
        <v>53</v>
      </c>
      <c r="H122" s="49"/>
      <c r="I122" s="49">
        <v>1</v>
      </c>
      <c r="J122" s="51">
        <f>D122*F122*I122/IF(H122=Taustatiedot!$B$25,1,1.05)</f>
        <v>0</v>
      </c>
      <c r="K122" s="19" t="str">
        <f t="shared" si="1"/>
        <v>tkm</v>
      </c>
      <c r="L122" s="49"/>
    </row>
    <row r="123" spans="2:12">
      <c r="B123" s="49"/>
      <c r="C123" s="49"/>
      <c r="D123" s="50"/>
      <c r="E123" s="49" t="s">
        <v>52</v>
      </c>
      <c r="F123" s="50"/>
      <c r="G123" s="49" t="s">
        <v>53</v>
      </c>
      <c r="H123" s="49"/>
      <c r="I123" s="49">
        <v>1</v>
      </c>
      <c r="J123" s="51">
        <f>D123*F123*I123/IF(H123=Taustatiedot!$B$25,1,1.05)</f>
        <v>0</v>
      </c>
      <c r="K123" s="19" t="str">
        <f t="shared" si="1"/>
        <v>tkm</v>
      </c>
      <c r="L123" s="49"/>
    </row>
    <row r="124" spans="2:12">
      <c r="B124" s="49"/>
      <c r="C124" s="49"/>
      <c r="D124" s="50"/>
      <c r="E124" s="49" t="s">
        <v>52</v>
      </c>
      <c r="F124" s="50"/>
      <c r="G124" s="49" t="s">
        <v>53</v>
      </c>
      <c r="H124" s="49"/>
      <c r="I124" s="49">
        <v>1</v>
      </c>
      <c r="J124" s="51">
        <f>D124*F124*I124/IF(H124=Taustatiedot!$B$25,1,1.05)</f>
        <v>0</v>
      </c>
      <c r="K124" s="19" t="str">
        <f t="shared" si="1"/>
        <v>tkm</v>
      </c>
      <c r="L124" s="49"/>
    </row>
    <row r="125" spans="2:12">
      <c r="B125" s="49"/>
      <c r="C125" s="49"/>
      <c r="D125" s="50"/>
      <c r="E125" s="49" t="s">
        <v>52</v>
      </c>
      <c r="F125" s="50"/>
      <c r="G125" s="49" t="s">
        <v>53</v>
      </c>
      <c r="H125" s="49"/>
      <c r="I125" s="49">
        <v>1</v>
      </c>
      <c r="J125" s="51">
        <f>D125*F125*I125/IF(H125=Taustatiedot!$B$25,1,1.05)</f>
        <v>0</v>
      </c>
      <c r="K125" s="19" t="str">
        <f t="shared" si="1"/>
        <v>tkm</v>
      </c>
      <c r="L125" s="49"/>
    </row>
    <row r="126" spans="2:12">
      <c r="B126" s="49"/>
      <c r="C126" s="49"/>
      <c r="D126" s="50"/>
      <c r="E126" s="49" t="s">
        <v>52</v>
      </c>
      <c r="F126" s="50"/>
      <c r="G126" s="49" t="s">
        <v>53</v>
      </c>
      <c r="H126" s="49"/>
      <c r="I126" s="49">
        <v>1</v>
      </c>
      <c r="J126" s="51">
        <f>D126*F126*I126/IF(H126=Taustatiedot!$B$25,1,1.05)</f>
        <v>0</v>
      </c>
      <c r="K126" s="19" t="str">
        <f t="shared" si="1"/>
        <v>tkm</v>
      </c>
      <c r="L126" s="49"/>
    </row>
    <row r="127" spans="2:12">
      <c r="B127" s="49"/>
      <c r="C127" s="49"/>
      <c r="D127" s="50"/>
      <c r="E127" s="49" t="s">
        <v>52</v>
      </c>
      <c r="F127" s="50"/>
      <c r="G127" s="49" t="s">
        <v>53</v>
      </c>
      <c r="H127" s="49"/>
      <c r="I127" s="49">
        <v>1</v>
      </c>
      <c r="J127" s="51">
        <f>D127*F127*I127/IF(H127=Taustatiedot!$B$25,1,1.05)</f>
        <v>0</v>
      </c>
      <c r="K127" s="19" t="str">
        <f t="shared" si="1"/>
        <v>tkm</v>
      </c>
      <c r="L127" s="49"/>
    </row>
    <row r="128" spans="2:12">
      <c r="B128" s="49"/>
      <c r="C128" s="49"/>
      <c r="D128" s="50"/>
      <c r="E128" s="49" t="s">
        <v>52</v>
      </c>
      <c r="F128" s="50"/>
      <c r="G128" s="49" t="s">
        <v>53</v>
      </c>
      <c r="H128" s="49"/>
      <c r="I128" s="49">
        <v>1</v>
      </c>
      <c r="J128" s="51">
        <f>D128*F128*I128/IF(H128=Taustatiedot!$B$25,1,1.05)</f>
        <v>0</v>
      </c>
      <c r="K128" s="19" t="str">
        <f t="shared" si="1"/>
        <v>tkm</v>
      </c>
      <c r="L128" s="49"/>
    </row>
    <row r="129" spans="2:12">
      <c r="B129" s="49"/>
      <c r="C129" s="49"/>
      <c r="D129" s="50"/>
      <c r="E129" s="49" t="s">
        <v>52</v>
      </c>
      <c r="F129" s="50"/>
      <c r="G129" s="49" t="s">
        <v>53</v>
      </c>
      <c r="H129" s="49"/>
      <c r="I129" s="49">
        <v>1</v>
      </c>
      <c r="J129" s="51">
        <f>D129*F129*I129/IF(H129=Taustatiedot!$B$25,1,1.05)</f>
        <v>0</v>
      </c>
      <c r="K129" s="19" t="str">
        <f t="shared" si="1"/>
        <v>tkm</v>
      </c>
      <c r="L129" s="49"/>
    </row>
    <row r="130" spans="2:12">
      <c r="B130" s="49"/>
      <c r="C130" s="49"/>
      <c r="D130" s="50"/>
      <c r="E130" s="49" t="s">
        <v>52</v>
      </c>
      <c r="F130" s="50"/>
      <c r="G130" s="49" t="s">
        <v>53</v>
      </c>
      <c r="H130" s="49"/>
      <c r="I130" s="49">
        <v>1</v>
      </c>
      <c r="J130" s="51">
        <f>D130*F130*I130/IF(H130=Taustatiedot!$B$25,1,1.05)</f>
        <v>0</v>
      </c>
      <c r="K130" s="19" t="str">
        <f t="shared" si="1"/>
        <v>tkm</v>
      </c>
      <c r="L130" s="49"/>
    </row>
    <row r="131" spans="2:12">
      <c r="B131" s="49"/>
      <c r="C131" s="49"/>
      <c r="D131" s="50"/>
      <c r="E131" s="49" t="s">
        <v>52</v>
      </c>
      <c r="F131" s="50"/>
      <c r="G131" s="49" t="s">
        <v>53</v>
      </c>
      <c r="H131" s="49"/>
      <c r="I131" s="49">
        <v>1</v>
      </c>
      <c r="J131" s="51">
        <f>D131*F131*I131/IF(H131=Taustatiedot!$B$25,1,1.05)</f>
        <v>0</v>
      </c>
      <c r="K131" s="19" t="str">
        <f t="shared" si="1"/>
        <v>tkm</v>
      </c>
      <c r="L131" s="49"/>
    </row>
    <row r="132" spans="2:12">
      <c r="B132" s="49"/>
      <c r="C132" s="49"/>
      <c r="D132" s="50"/>
      <c r="E132" s="49" t="s">
        <v>52</v>
      </c>
      <c r="F132" s="50"/>
      <c r="G132" s="49" t="s">
        <v>53</v>
      </c>
      <c r="H132" s="49"/>
      <c r="I132" s="49">
        <v>1</v>
      </c>
      <c r="J132" s="51">
        <f>D132*F132*I132/IF(H132=Taustatiedot!$B$25,1,1.05)</f>
        <v>0</v>
      </c>
      <c r="K132" s="19" t="str">
        <f t="shared" si="1"/>
        <v>tkm</v>
      </c>
      <c r="L132" s="49"/>
    </row>
    <row r="133" spans="2:12">
      <c r="B133" s="49"/>
      <c r="C133" s="49"/>
      <c r="D133" s="50"/>
      <c r="E133" s="49" t="s">
        <v>52</v>
      </c>
      <c r="F133" s="50"/>
      <c r="G133" s="49" t="s">
        <v>53</v>
      </c>
      <c r="H133" s="49"/>
      <c r="I133" s="49">
        <v>1</v>
      </c>
      <c r="J133" s="51">
        <f>D133*F133*I133/IF(H133=Taustatiedot!$B$25,1,1.05)</f>
        <v>0</v>
      </c>
      <c r="K133" s="19" t="str">
        <f t="shared" si="1"/>
        <v>tkm</v>
      </c>
      <c r="L133" s="49"/>
    </row>
    <row r="134" spans="2:12">
      <c r="B134" s="49"/>
      <c r="C134" s="49"/>
      <c r="D134" s="50"/>
      <c r="E134" s="49" t="s">
        <v>52</v>
      </c>
      <c r="F134" s="50"/>
      <c r="G134" s="49" t="s">
        <v>53</v>
      </c>
      <c r="H134" s="49"/>
      <c r="I134" s="49">
        <v>1</v>
      </c>
      <c r="J134" s="51">
        <f>D134*F134*I134/IF(H134=Taustatiedot!$B$25,1,1.05)</f>
        <v>0</v>
      </c>
      <c r="K134" s="19" t="str">
        <f t="shared" si="1"/>
        <v>tkm</v>
      </c>
      <c r="L134" s="49"/>
    </row>
    <row r="135" spans="2:12">
      <c r="B135" s="49"/>
      <c r="C135" s="49"/>
      <c r="D135" s="50"/>
      <c r="E135" s="49" t="s">
        <v>52</v>
      </c>
      <c r="F135" s="50"/>
      <c r="G135" s="49" t="s">
        <v>53</v>
      </c>
      <c r="H135" s="49"/>
      <c r="I135" s="49">
        <v>1</v>
      </c>
      <c r="J135" s="51">
        <f>D135*F135*I135/IF(H135=Taustatiedot!$B$25,1,1.05)</f>
        <v>0</v>
      </c>
      <c r="K135" s="19" t="str">
        <f t="shared" si="1"/>
        <v>tkm</v>
      </c>
      <c r="L135" s="49"/>
    </row>
    <row r="136" spans="2:12">
      <c r="B136" s="49"/>
      <c r="C136" s="49"/>
      <c r="D136" s="50"/>
      <c r="E136" s="49" t="s">
        <v>52</v>
      </c>
      <c r="F136" s="50"/>
      <c r="G136" s="49" t="s">
        <v>53</v>
      </c>
      <c r="H136" s="49"/>
      <c r="I136" s="49">
        <v>1</v>
      </c>
      <c r="J136" s="51">
        <f>D136*F136*I136/IF(H136=Taustatiedot!$B$25,1,1.05)</f>
        <v>0</v>
      </c>
      <c r="K136" s="19" t="str">
        <f t="shared" si="1"/>
        <v>tkm</v>
      </c>
      <c r="L136" s="49"/>
    </row>
    <row r="137" spans="2:12">
      <c r="B137" s="49"/>
      <c r="C137" s="49"/>
      <c r="D137" s="50"/>
      <c r="E137" s="49" t="s">
        <v>52</v>
      </c>
      <c r="F137" s="50"/>
      <c r="G137" s="49" t="s">
        <v>53</v>
      </c>
      <c r="H137" s="49"/>
      <c r="I137" s="49">
        <v>1</v>
      </c>
      <c r="J137" s="51">
        <f>D137*F137*I137/IF(H137=Taustatiedot!$B$25,1,1.05)</f>
        <v>0</v>
      </c>
      <c r="K137" s="19" t="str">
        <f t="shared" si="1"/>
        <v>tkm</v>
      </c>
      <c r="L137" s="49"/>
    </row>
    <row r="138" spans="2:12">
      <c r="B138" s="49"/>
      <c r="C138" s="49"/>
      <c r="D138" s="50"/>
      <c r="E138" s="49" t="s">
        <v>52</v>
      </c>
      <c r="F138" s="50"/>
      <c r="G138" s="49" t="s">
        <v>53</v>
      </c>
      <c r="H138" s="49"/>
      <c r="I138" s="49">
        <v>1</v>
      </c>
      <c r="J138" s="51">
        <f>D138*F138*I138/IF(H138=Taustatiedot!$B$25,1,1.05)</f>
        <v>0</v>
      </c>
      <c r="K138" s="19" t="str">
        <f t="shared" si="1"/>
        <v>tkm</v>
      </c>
      <c r="L138" s="49"/>
    </row>
    <row r="139" spans="2:12">
      <c r="B139" s="49"/>
      <c r="C139" s="49"/>
      <c r="D139" s="50"/>
      <c r="E139" s="49" t="s">
        <v>52</v>
      </c>
      <c r="F139" s="50"/>
      <c r="G139" s="49" t="s">
        <v>53</v>
      </c>
      <c r="H139" s="49"/>
      <c r="I139" s="49">
        <v>1</v>
      </c>
      <c r="J139" s="51">
        <f>D139*F139*I139/IF(H139=Taustatiedot!$B$25,1,1.05)</f>
        <v>0</v>
      </c>
      <c r="K139" s="19" t="str">
        <f t="shared" si="1"/>
        <v>tkm</v>
      </c>
      <c r="L139" s="49"/>
    </row>
    <row r="140" spans="2:12">
      <c r="B140" s="49"/>
      <c r="C140" s="49"/>
      <c r="D140" s="50"/>
      <c r="E140" s="49" t="s">
        <v>52</v>
      </c>
      <c r="F140" s="50"/>
      <c r="G140" s="49" t="s">
        <v>53</v>
      </c>
      <c r="H140" s="49"/>
      <c r="I140" s="49">
        <v>1</v>
      </c>
      <c r="J140" s="51">
        <f>D140*F140*I140/IF(H140=Taustatiedot!$B$25,1,1.05)</f>
        <v>0</v>
      </c>
      <c r="K140" s="19" t="str">
        <f t="shared" ref="K140:K203" si="2">E140&amp;G140</f>
        <v>tkm</v>
      </c>
      <c r="L140" s="49"/>
    </row>
    <row r="141" spans="2:12">
      <c r="B141" s="49"/>
      <c r="C141" s="49"/>
      <c r="D141" s="50"/>
      <c r="E141" s="49" t="s">
        <v>52</v>
      </c>
      <c r="F141" s="50"/>
      <c r="G141" s="49" t="s">
        <v>53</v>
      </c>
      <c r="H141" s="49"/>
      <c r="I141" s="49">
        <v>1</v>
      </c>
      <c r="J141" s="51">
        <f>D141*F141*I141/IF(H141=Taustatiedot!$B$25,1,1.05)</f>
        <v>0</v>
      </c>
      <c r="K141" s="19" t="str">
        <f t="shared" si="2"/>
        <v>tkm</v>
      </c>
      <c r="L141" s="49"/>
    </row>
    <row r="142" spans="2:12">
      <c r="B142" s="49"/>
      <c r="C142" s="49"/>
      <c r="D142" s="50"/>
      <c r="E142" s="49" t="s">
        <v>52</v>
      </c>
      <c r="F142" s="50"/>
      <c r="G142" s="49" t="s">
        <v>53</v>
      </c>
      <c r="H142" s="49"/>
      <c r="I142" s="49">
        <v>1</v>
      </c>
      <c r="J142" s="51">
        <f>D142*F142*I142/IF(H142=Taustatiedot!$B$25,1,1.05)</f>
        <v>0</v>
      </c>
      <c r="K142" s="19" t="str">
        <f t="shared" si="2"/>
        <v>tkm</v>
      </c>
      <c r="L142" s="49"/>
    </row>
    <row r="143" spans="2:12">
      <c r="B143" s="49"/>
      <c r="C143" s="49"/>
      <c r="D143" s="50"/>
      <c r="E143" s="49" t="s">
        <v>52</v>
      </c>
      <c r="F143" s="50"/>
      <c r="G143" s="49" t="s">
        <v>53</v>
      </c>
      <c r="H143" s="49"/>
      <c r="I143" s="49">
        <v>1</v>
      </c>
      <c r="J143" s="51">
        <f>D143*F143*I143/IF(H143=Taustatiedot!$B$25,1,1.05)</f>
        <v>0</v>
      </c>
      <c r="K143" s="19" t="str">
        <f t="shared" si="2"/>
        <v>tkm</v>
      </c>
      <c r="L143" s="49"/>
    </row>
    <row r="144" spans="2:12">
      <c r="B144" s="49"/>
      <c r="C144" s="49"/>
      <c r="D144" s="50"/>
      <c r="E144" s="49" t="s">
        <v>52</v>
      </c>
      <c r="F144" s="50"/>
      <c r="G144" s="49" t="s">
        <v>53</v>
      </c>
      <c r="H144" s="49"/>
      <c r="I144" s="49">
        <v>1</v>
      </c>
      <c r="J144" s="51">
        <f>D144*F144*I144/IF(H144=Taustatiedot!$B$25,1,1.05)</f>
        <v>0</v>
      </c>
      <c r="K144" s="19" t="str">
        <f t="shared" si="2"/>
        <v>tkm</v>
      </c>
      <c r="L144" s="49"/>
    </row>
    <row r="145" spans="2:12">
      <c r="B145" s="49"/>
      <c r="C145" s="49"/>
      <c r="D145" s="50"/>
      <c r="E145" s="49" t="s">
        <v>52</v>
      </c>
      <c r="F145" s="50"/>
      <c r="G145" s="49" t="s">
        <v>53</v>
      </c>
      <c r="H145" s="49"/>
      <c r="I145" s="49">
        <v>1</v>
      </c>
      <c r="J145" s="51">
        <f>D145*F145*I145/IF(H145=Taustatiedot!$B$25,1,1.05)</f>
        <v>0</v>
      </c>
      <c r="K145" s="19" t="str">
        <f t="shared" si="2"/>
        <v>tkm</v>
      </c>
      <c r="L145" s="49"/>
    </row>
    <row r="146" spans="2:12">
      <c r="B146" s="49"/>
      <c r="C146" s="49"/>
      <c r="D146" s="50"/>
      <c r="E146" s="49" t="s">
        <v>52</v>
      </c>
      <c r="F146" s="50"/>
      <c r="G146" s="49" t="s">
        <v>53</v>
      </c>
      <c r="H146" s="49"/>
      <c r="I146" s="49">
        <v>1</v>
      </c>
      <c r="J146" s="51">
        <f>D146*F146*I146/IF(H146=Taustatiedot!$B$25,1,1.05)</f>
        <v>0</v>
      </c>
      <c r="K146" s="19" t="str">
        <f t="shared" si="2"/>
        <v>tkm</v>
      </c>
      <c r="L146" s="49"/>
    </row>
    <row r="147" spans="2:12">
      <c r="B147" s="49"/>
      <c r="C147" s="49"/>
      <c r="D147" s="50"/>
      <c r="E147" s="49" t="s">
        <v>52</v>
      </c>
      <c r="F147" s="50"/>
      <c r="G147" s="49" t="s">
        <v>53</v>
      </c>
      <c r="H147" s="49"/>
      <c r="I147" s="49">
        <v>1</v>
      </c>
      <c r="J147" s="51">
        <f>D147*F147*I147/IF(H147=Taustatiedot!$B$25,1,1.05)</f>
        <v>0</v>
      </c>
      <c r="K147" s="19" t="str">
        <f t="shared" si="2"/>
        <v>tkm</v>
      </c>
      <c r="L147" s="49"/>
    </row>
    <row r="148" spans="2:12">
      <c r="B148" s="49"/>
      <c r="C148" s="49"/>
      <c r="D148" s="50"/>
      <c r="E148" s="49" t="s">
        <v>52</v>
      </c>
      <c r="F148" s="50"/>
      <c r="G148" s="49" t="s">
        <v>53</v>
      </c>
      <c r="H148" s="49"/>
      <c r="I148" s="49">
        <v>1</v>
      </c>
      <c r="J148" s="51">
        <f>D148*F148*I148/IF(H148=Taustatiedot!$B$25,1,1.05)</f>
        <v>0</v>
      </c>
      <c r="K148" s="19" t="str">
        <f t="shared" si="2"/>
        <v>tkm</v>
      </c>
      <c r="L148" s="49"/>
    </row>
    <row r="149" spans="2:12">
      <c r="B149" s="49"/>
      <c r="C149" s="49"/>
      <c r="D149" s="50"/>
      <c r="E149" s="49" t="s">
        <v>52</v>
      </c>
      <c r="F149" s="50"/>
      <c r="G149" s="49" t="s">
        <v>53</v>
      </c>
      <c r="H149" s="49"/>
      <c r="I149" s="49">
        <v>1</v>
      </c>
      <c r="J149" s="51">
        <f>D149*F149*I149/IF(H149=Taustatiedot!$B$25,1,1.05)</f>
        <v>0</v>
      </c>
      <c r="K149" s="19" t="str">
        <f t="shared" si="2"/>
        <v>tkm</v>
      </c>
      <c r="L149" s="49"/>
    </row>
    <row r="150" spans="2:12">
      <c r="B150" s="49"/>
      <c r="C150" s="49"/>
      <c r="D150" s="50"/>
      <c r="E150" s="49" t="s">
        <v>52</v>
      </c>
      <c r="F150" s="50"/>
      <c r="G150" s="49" t="s">
        <v>53</v>
      </c>
      <c r="H150" s="49"/>
      <c r="I150" s="49">
        <v>1</v>
      </c>
      <c r="J150" s="51">
        <f>D150*F150*I150/IF(H150=Taustatiedot!$B$25,1,1.05)</f>
        <v>0</v>
      </c>
      <c r="K150" s="19" t="str">
        <f t="shared" si="2"/>
        <v>tkm</v>
      </c>
      <c r="L150" s="49"/>
    </row>
    <row r="151" spans="2:12">
      <c r="B151" s="49"/>
      <c r="C151" s="49"/>
      <c r="D151" s="50"/>
      <c r="E151" s="49" t="s">
        <v>52</v>
      </c>
      <c r="F151" s="50"/>
      <c r="G151" s="49" t="s">
        <v>53</v>
      </c>
      <c r="H151" s="49"/>
      <c r="I151" s="49">
        <v>1</v>
      </c>
      <c r="J151" s="51">
        <f>D151*F151*I151/IF(H151=Taustatiedot!$B$25,1,1.05)</f>
        <v>0</v>
      </c>
      <c r="K151" s="19" t="str">
        <f t="shared" si="2"/>
        <v>tkm</v>
      </c>
      <c r="L151" s="49"/>
    </row>
    <row r="152" spans="2:12">
      <c r="B152" s="49"/>
      <c r="C152" s="49"/>
      <c r="D152" s="50"/>
      <c r="E152" s="49" t="s">
        <v>52</v>
      </c>
      <c r="F152" s="50"/>
      <c r="G152" s="49" t="s">
        <v>53</v>
      </c>
      <c r="H152" s="49"/>
      <c r="I152" s="49">
        <v>1</v>
      </c>
      <c r="J152" s="51">
        <f>D152*F152*I152/IF(H152=Taustatiedot!$B$25,1,1.05)</f>
        <v>0</v>
      </c>
      <c r="K152" s="19" t="str">
        <f t="shared" si="2"/>
        <v>tkm</v>
      </c>
      <c r="L152" s="49"/>
    </row>
    <row r="153" spans="2:12">
      <c r="B153" s="49"/>
      <c r="C153" s="49"/>
      <c r="D153" s="50"/>
      <c r="E153" s="49" t="s">
        <v>52</v>
      </c>
      <c r="F153" s="50"/>
      <c r="G153" s="49" t="s">
        <v>53</v>
      </c>
      <c r="H153" s="49"/>
      <c r="I153" s="49">
        <v>1</v>
      </c>
      <c r="J153" s="51">
        <f>D153*F153*I153/IF(H153=Taustatiedot!$B$25,1,1.05)</f>
        <v>0</v>
      </c>
      <c r="K153" s="19" t="str">
        <f t="shared" si="2"/>
        <v>tkm</v>
      </c>
      <c r="L153" s="49"/>
    </row>
    <row r="154" spans="2:12">
      <c r="B154" s="49"/>
      <c r="C154" s="49"/>
      <c r="D154" s="50"/>
      <c r="E154" s="49" t="s">
        <v>52</v>
      </c>
      <c r="F154" s="50"/>
      <c r="G154" s="49" t="s">
        <v>53</v>
      </c>
      <c r="H154" s="49"/>
      <c r="I154" s="49">
        <v>1</v>
      </c>
      <c r="J154" s="51">
        <f>D154*F154*I154/IF(H154=Taustatiedot!$B$25,1,1.05)</f>
        <v>0</v>
      </c>
      <c r="K154" s="19" t="str">
        <f t="shared" si="2"/>
        <v>tkm</v>
      </c>
      <c r="L154" s="49"/>
    </row>
    <row r="155" spans="2:12">
      <c r="B155" s="49"/>
      <c r="C155" s="49"/>
      <c r="D155" s="50"/>
      <c r="E155" s="49" t="s">
        <v>52</v>
      </c>
      <c r="F155" s="50"/>
      <c r="G155" s="49" t="s">
        <v>53</v>
      </c>
      <c r="H155" s="49"/>
      <c r="I155" s="49">
        <v>1</v>
      </c>
      <c r="J155" s="51">
        <f>D155*F155*I155/IF(H155=Taustatiedot!$B$25,1,1.05)</f>
        <v>0</v>
      </c>
      <c r="K155" s="19" t="str">
        <f t="shared" si="2"/>
        <v>tkm</v>
      </c>
      <c r="L155" s="49"/>
    </row>
    <row r="156" spans="2:12">
      <c r="B156" s="49"/>
      <c r="C156" s="49"/>
      <c r="D156" s="50"/>
      <c r="E156" s="49" t="s">
        <v>52</v>
      </c>
      <c r="F156" s="50"/>
      <c r="G156" s="49" t="s">
        <v>53</v>
      </c>
      <c r="H156" s="49"/>
      <c r="I156" s="49">
        <v>1</v>
      </c>
      <c r="J156" s="51">
        <f>D156*F156*I156/IF(H156=Taustatiedot!$B$25,1,1.05)</f>
        <v>0</v>
      </c>
      <c r="K156" s="19" t="str">
        <f t="shared" si="2"/>
        <v>tkm</v>
      </c>
      <c r="L156" s="49"/>
    </row>
    <row r="157" spans="2:12">
      <c r="B157" s="49"/>
      <c r="C157" s="49"/>
      <c r="D157" s="50"/>
      <c r="E157" s="49" t="s">
        <v>52</v>
      </c>
      <c r="F157" s="50"/>
      <c r="G157" s="49" t="s">
        <v>53</v>
      </c>
      <c r="H157" s="49"/>
      <c r="I157" s="49">
        <v>1</v>
      </c>
      <c r="J157" s="51">
        <f>D157*F157*I157/IF(H157=Taustatiedot!$B$25,1,1.05)</f>
        <v>0</v>
      </c>
      <c r="K157" s="19" t="str">
        <f t="shared" si="2"/>
        <v>tkm</v>
      </c>
      <c r="L157" s="49"/>
    </row>
    <row r="158" spans="2:12">
      <c r="B158" s="49"/>
      <c r="C158" s="49"/>
      <c r="D158" s="50"/>
      <c r="E158" s="49" t="s">
        <v>52</v>
      </c>
      <c r="F158" s="50"/>
      <c r="G158" s="49" t="s">
        <v>53</v>
      </c>
      <c r="H158" s="49"/>
      <c r="I158" s="49">
        <v>1</v>
      </c>
      <c r="J158" s="51">
        <f>D158*F158*I158/IF(H158=Taustatiedot!$B$25,1,1.05)</f>
        <v>0</v>
      </c>
      <c r="K158" s="19" t="str">
        <f t="shared" si="2"/>
        <v>tkm</v>
      </c>
      <c r="L158" s="49"/>
    </row>
    <row r="159" spans="2:12">
      <c r="B159" s="49"/>
      <c r="C159" s="49"/>
      <c r="D159" s="50"/>
      <c r="E159" s="49" t="s">
        <v>52</v>
      </c>
      <c r="F159" s="50"/>
      <c r="G159" s="49" t="s">
        <v>53</v>
      </c>
      <c r="H159" s="49"/>
      <c r="I159" s="49">
        <v>1</v>
      </c>
      <c r="J159" s="51">
        <f>D159*F159*I159/IF(H159=Taustatiedot!$B$25,1,1.05)</f>
        <v>0</v>
      </c>
      <c r="K159" s="19" t="str">
        <f t="shared" si="2"/>
        <v>tkm</v>
      </c>
      <c r="L159" s="49"/>
    </row>
    <row r="160" spans="2:12">
      <c r="B160" s="49"/>
      <c r="C160" s="49"/>
      <c r="D160" s="50"/>
      <c r="E160" s="49" t="s">
        <v>52</v>
      </c>
      <c r="F160" s="50"/>
      <c r="G160" s="49" t="s">
        <v>53</v>
      </c>
      <c r="H160" s="49"/>
      <c r="I160" s="49">
        <v>1</v>
      </c>
      <c r="J160" s="51">
        <f>D160*F160*I160/IF(H160=Taustatiedot!$B$25,1,1.05)</f>
        <v>0</v>
      </c>
      <c r="K160" s="19" t="str">
        <f t="shared" si="2"/>
        <v>tkm</v>
      </c>
      <c r="L160" s="49"/>
    </row>
    <row r="161" spans="2:12">
      <c r="B161" s="49"/>
      <c r="C161" s="49"/>
      <c r="D161" s="50"/>
      <c r="E161" s="49" t="s">
        <v>52</v>
      </c>
      <c r="F161" s="50"/>
      <c r="G161" s="49" t="s">
        <v>53</v>
      </c>
      <c r="H161" s="49"/>
      <c r="I161" s="49">
        <v>1</v>
      </c>
      <c r="J161" s="51">
        <f>D161*F161*I161/IF(H161=Taustatiedot!$B$25,1,1.05)</f>
        <v>0</v>
      </c>
      <c r="K161" s="19" t="str">
        <f t="shared" si="2"/>
        <v>tkm</v>
      </c>
      <c r="L161" s="49"/>
    </row>
    <row r="162" spans="2:12">
      <c r="B162" s="49"/>
      <c r="C162" s="49"/>
      <c r="D162" s="50"/>
      <c r="E162" s="49" t="s">
        <v>52</v>
      </c>
      <c r="F162" s="50"/>
      <c r="G162" s="49" t="s">
        <v>53</v>
      </c>
      <c r="H162" s="49"/>
      <c r="I162" s="49">
        <v>1</v>
      </c>
      <c r="J162" s="51">
        <f>D162*F162*I162/IF(H162=Taustatiedot!$B$25,1,1.05)</f>
        <v>0</v>
      </c>
      <c r="K162" s="19" t="str">
        <f t="shared" si="2"/>
        <v>tkm</v>
      </c>
      <c r="L162" s="49"/>
    </row>
    <row r="163" spans="2:12">
      <c r="B163" s="49"/>
      <c r="C163" s="49"/>
      <c r="D163" s="50"/>
      <c r="E163" s="49" t="s">
        <v>52</v>
      </c>
      <c r="F163" s="50"/>
      <c r="G163" s="49" t="s">
        <v>53</v>
      </c>
      <c r="H163" s="49"/>
      <c r="I163" s="49">
        <v>1</v>
      </c>
      <c r="J163" s="51">
        <f>D163*F163*I163/IF(H163=Taustatiedot!$B$25,1,1.05)</f>
        <v>0</v>
      </c>
      <c r="K163" s="19" t="str">
        <f t="shared" si="2"/>
        <v>tkm</v>
      </c>
      <c r="L163" s="49"/>
    </row>
    <row r="164" spans="2:12">
      <c r="B164" s="49"/>
      <c r="C164" s="49"/>
      <c r="D164" s="50"/>
      <c r="E164" s="49" t="s">
        <v>52</v>
      </c>
      <c r="F164" s="50"/>
      <c r="G164" s="49" t="s">
        <v>53</v>
      </c>
      <c r="H164" s="49"/>
      <c r="I164" s="49">
        <v>1</v>
      </c>
      <c r="J164" s="51">
        <f>D164*F164*I164/IF(H164=Taustatiedot!$B$25,1,1.05)</f>
        <v>0</v>
      </c>
      <c r="K164" s="19" t="str">
        <f t="shared" si="2"/>
        <v>tkm</v>
      </c>
      <c r="L164" s="49"/>
    </row>
    <row r="165" spans="2:12">
      <c r="B165" s="49"/>
      <c r="C165" s="49"/>
      <c r="D165" s="50"/>
      <c r="E165" s="49" t="s">
        <v>52</v>
      </c>
      <c r="F165" s="50"/>
      <c r="G165" s="49" t="s">
        <v>53</v>
      </c>
      <c r="H165" s="49"/>
      <c r="I165" s="49">
        <v>1</v>
      </c>
      <c r="J165" s="51">
        <f>D165*F165*I165/IF(H165=Taustatiedot!$B$25,1,1.05)</f>
        <v>0</v>
      </c>
      <c r="K165" s="19" t="str">
        <f t="shared" si="2"/>
        <v>tkm</v>
      </c>
      <c r="L165" s="49"/>
    </row>
    <row r="166" spans="2:12">
      <c r="B166" s="49"/>
      <c r="C166" s="49"/>
      <c r="D166" s="50"/>
      <c r="E166" s="49" t="s">
        <v>52</v>
      </c>
      <c r="F166" s="50"/>
      <c r="G166" s="49" t="s">
        <v>53</v>
      </c>
      <c r="H166" s="49"/>
      <c r="I166" s="49">
        <v>1</v>
      </c>
      <c r="J166" s="51">
        <f>D166*F166*I166/IF(H166=Taustatiedot!$B$25,1,1.05)</f>
        <v>0</v>
      </c>
      <c r="K166" s="19" t="str">
        <f t="shared" si="2"/>
        <v>tkm</v>
      </c>
      <c r="L166" s="49"/>
    </row>
    <row r="167" spans="2:12">
      <c r="B167" s="49"/>
      <c r="C167" s="49"/>
      <c r="D167" s="50"/>
      <c r="E167" s="49" t="s">
        <v>52</v>
      </c>
      <c r="F167" s="50"/>
      <c r="G167" s="49" t="s">
        <v>53</v>
      </c>
      <c r="H167" s="49"/>
      <c r="I167" s="49">
        <v>1</v>
      </c>
      <c r="J167" s="51">
        <f>D167*F167*I167/IF(H167=Taustatiedot!$B$25,1,1.05)</f>
        <v>0</v>
      </c>
      <c r="K167" s="19" t="str">
        <f t="shared" si="2"/>
        <v>tkm</v>
      </c>
      <c r="L167" s="49"/>
    </row>
    <row r="168" spans="2:12">
      <c r="B168" s="49"/>
      <c r="C168" s="49"/>
      <c r="D168" s="50"/>
      <c r="E168" s="49" t="s">
        <v>52</v>
      </c>
      <c r="F168" s="50"/>
      <c r="G168" s="49" t="s">
        <v>53</v>
      </c>
      <c r="H168" s="49"/>
      <c r="I168" s="49">
        <v>1</v>
      </c>
      <c r="J168" s="51">
        <f>D168*F168*I168/IF(H168=Taustatiedot!$B$25,1,1.05)</f>
        <v>0</v>
      </c>
      <c r="K168" s="19" t="str">
        <f t="shared" si="2"/>
        <v>tkm</v>
      </c>
      <c r="L168" s="49"/>
    </row>
    <row r="169" spans="2:12">
      <c r="B169" s="49"/>
      <c r="C169" s="49"/>
      <c r="D169" s="50"/>
      <c r="E169" s="49" t="s">
        <v>52</v>
      </c>
      <c r="F169" s="50"/>
      <c r="G169" s="49" t="s">
        <v>53</v>
      </c>
      <c r="H169" s="49"/>
      <c r="I169" s="49">
        <v>1</v>
      </c>
      <c r="J169" s="51">
        <f>D169*F169*I169/IF(H169=Taustatiedot!$B$25,1,1.05)</f>
        <v>0</v>
      </c>
      <c r="K169" s="19" t="str">
        <f t="shared" si="2"/>
        <v>tkm</v>
      </c>
      <c r="L169" s="49"/>
    </row>
    <row r="170" spans="2:12">
      <c r="B170" s="49"/>
      <c r="C170" s="49"/>
      <c r="D170" s="50"/>
      <c r="E170" s="49" t="s">
        <v>52</v>
      </c>
      <c r="F170" s="50"/>
      <c r="G170" s="49" t="s">
        <v>53</v>
      </c>
      <c r="H170" s="49"/>
      <c r="I170" s="49">
        <v>1</v>
      </c>
      <c r="J170" s="51">
        <f>D170*F170*I170/IF(H170=Taustatiedot!$B$25,1,1.05)</f>
        <v>0</v>
      </c>
      <c r="K170" s="19" t="str">
        <f t="shared" si="2"/>
        <v>tkm</v>
      </c>
      <c r="L170" s="49"/>
    </row>
    <row r="171" spans="2:12">
      <c r="B171" s="49"/>
      <c r="C171" s="49"/>
      <c r="D171" s="50"/>
      <c r="E171" s="49" t="s">
        <v>52</v>
      </c>
      <c r="F171" s="50"/>
      <c r="G171" s="49" t="s">
        <v>53</v>
      </c>
      <c r="H171" s="49"/>
      <c r="I171" s="49">
        <v>1</v>
      </c>
      <c r="J171" s="51">
        <f>D171*F171*I171/IF(H171=Taustatiedot!$B$25,1,1.05)</f>
        <v>0</v>
      </c>
      <c r="K171" s="19" t="str">
        <f t="shared" si="2"/>
        <v>tkm</v>
      </c>
      <c r="L171" s="49"/>
    </row>
    <row r="172" spans="2:12">
      <c r="B172" s="49"/>
      <c r="C172" s="49"/>
      <c r="D172" s="50"/>
      <c r="E172" s="49" t="s">
        <v>52</v>
      </c>
      <c r="F172" s="50"/>
      <c r="G172" s="49" t="s">
        <v>53</v>
      </c>
      <c r="H172" s="49"/>
      <c r="I172" s="49">
        <v>1</v>
      </c>
      <c r="J172" s="51">
        <f>D172*F172*I172/IF(H172=Taustatiedot!$B$25,1,1.05)</f>
        <v>0</v>
      </c>
      <c r="K172" s="19" t="str">
        <f t="shared" si="2"/>
        <v>tkm</v>
      </c>
      <c r="L172" s="49"/>
    </row>
    <row r="173" spans="2:12">
      <c r="B173" s="49"/>
      <c r="C173" s="49"/>
      <c r="D173" s="50"/>
      <c r="E173" s="49" t="s">
        <v>52</v>
      </c>
      <c r="F173" s="50"/>
      <c r="G173" s="49" t="s">
        <v>53</v>
      </c>
      <c r="H173" s="49"/>
      <c r="I173" s="49">
        <v>1</v>
      </c>
      <c r="J173" s="51">
        <f>D173*F173*I173/IF(H173=Taustatiedot!$B$25,1,1.05)</f>
        <v>0</v>
      </c>
      <c r="K173" s="19" t="str">
        <f t="shared" si="2"/>
        <v>tkm</v>
      </c>
      <c r="L173" s="49"/>
    </row>
    <row r="174" spans="2:12">
      <c r="B174" s="49"/>
      <c r="C174" s="49"/>
      <c r="D174" s="50"/>
      <c r="E174" s="49" t="s">
        <v>52</v>
      </c>
      <c r="F174" s="50"/>
      <c r="G174" s="49" t="s">
        <v>53</v>
      </c>
      <c r="H174" s="49"/>
      <c r="I174" s="49">
        <v>1</v>
      </c>
      <c r="J174" s="51">
        <f>D174*F174*I174/IF(H174=Taustatiedot!$B$25,1,1.05)</f>
        <v>0</v>
      </c>
      <c r="K174" s="19" t="str">
        <f t="shared" si="2"/>
        <v>tkm</v>
      </c>
      <c r="L174" s="49"/>
    </row>
    <row r="175" spans="2:12">
      <c r="B175" s="49"/>
      <c r="C175" s="49"/>
      <c r="D175" s="50"/>
      <c r="E175" s="49" t="s">
        <v>52</v>
      </c>
      <c r="F175" s="50"/>
      <c r="G175" s="49" t="s">
        <v>53</v>
      </c>
      <c r="H175" s="49"/>
      <c r="I175" s="49">
        <v>1</v>
      </c>
      <c r="J175" s="51">
        <f>D175*F175*I175/IF(H175=Taustatiedot!$B$25,1,1.05)</f>
        <v>0</v>
      </c>
      <c r="K175" s="19" t="str">
        <f t="shared" si="2"/>
        <v>tkm</v>
      </c>
      <c r="L175" s="49"/>
    </row>
    <row r="176" spans="2:12">
      <c r="B176" s="49"/>
      <c r="C176" s="49"/>
      <c r="D176" s="50"/>
      <c r="E176" s="49" t="s">
        <v>52</v>
      </c>
      <c r="F176" s="50"/>
      <c r="G176" s="49" t="s">
        <v>53</v>
      </c>
      <c r="H176" s="49"/>
      <c r="I176" s="49">
        <v>1</v>
      </c>
      <c r="J176" s="51">
        <f>D176*F176*I176/IF(H176=Taustatiedot!$B$25,1,1.05)</f>
        <v>0</v>
      </c>
      <c r="K176" s="19" t="str">
        <f t="shared" si="2"/>
        <v>tkm</v>
      </c>
      <c r="L176" s="49"/>
    </row>
    <row r="177" spans="2:12">
      <c r="B177" s="49"/>
      <c r="C177" s="49"/>
      <c r="D177" s="50"/>
      <c r="E177" s="49" t="s">
        <v>52</v>
      </c>
      <c r="F177" s="50"/>
      <c r="G177" s="49" t="s">
        <v>53</v>
      </c>
      <c r="H177" s="49"/>
      <c r="I177" s="49">
        <v>1</v>
      </c>
      <c r="J177" s="51">
        <f>D177*F177*I177/IF(H177=Taustatiedot!$B$25,1,1.05)</f>
        <v>0</v>
      </c>
      <c r="K177" s="19" t="str">
        <f t="shared" si="2"/>
        <v>tkm</v>
      </c>
      <c r="L177" s="49"/>
    </row>
    <row r="178" spans="2:12">
      <c r="B178" s="49"/>
      <c r="C178" s="49"/>
      <c r="D178" s="50"/>
      <c r="E178" s="49" t="s">
        <v>52</v>
      </c>
      <c r="F178" s="50"/>
      <c r="G178" s="49" t="s">
        <v>53</v>
      </c>
      <c r="H178" s="49"/>
      <c r="I178" s="49">
        <v>1</v>
      </c>
      <c r="J178" s="51">
        <f>D178*F178*I178/IF(H178=Taustatiedot!$B$25,1,1.05)</f>
        <v>0</v>
      </c>
      <c r="K178" s="19" t="str">
        <f t="shared" si="2"/>
        <v>tkm</v>
      </c>
      <c r="L178" s="49"/>
    </row>
    <row r="179" spans="2:12">
      <c r="B179" s="49"/>
      <c r="C179" s="49"/>
      <c r="D179" s="50"/>
      <c r="E179" s="49" t="s">
        <v>52</v>
      </c>
      <c r="F179" s="50"/>
      <c r="G179" s="49" t="s">
        <v>53</v>
      </c>
      <c r="H179" s="49"/>
      <c r="I179" s="49">
        <v>1</v>
      </c>
      <c r="J179" s="51">
        <f>D179*F179*I179/IF(H179=Taustatiedot!$B$25,1,1.05)</f>
        <v>0</v>
      </c>
      <c r="K179" s="19" t="str">
        <f t="shared" si="2"/>
        <v>tkm</v>
      </c>
      <c r="L179" s="49"/>
    </row>
    <row r="180" spans="2:12">
      <c r="B180" s="49"/>
      <c r="C180" s="49"/>
      <c r="D180" s="50"/>
      <c r="E180" s="49" t="s">
        <v>52</v>
      </c>
      <c r="F180" s="50"/>
      <c r="G180" s="49" t="s">
        <v>53</v>
      </c>
      <c r="H180" s="49"/>
      <c r="I180" s="49">
        <v>1</v>
      </c>
      <c r="J180" s="51">
        <f>D180*F180*I180/IF(H180=Taustatiedot!$B$25,1,1.05)</f>
        <v>0</v>
      </c>
      <c r="K180" s="19" t="str">
        <f t="shared" si="2"/>
        <v>tkm</v>
      </c>
      <c r="L180" s="49"/>
    </row>
    <row r="181" spans="2:12">
      <c r="B181" s="49"/>
      <c r="C181" s="49"/>
      <c r="D181" s="50"/>
      <c r="E181" s="49" t="s">
        <v>52</v>
      </c>
      <c r="F181" s="50"/>
      <c r="G181" s="49" t="s">
        <v>53</v>
      </c>
      <c r="H181" s="49"/>
      <c r="I181" s="49">
        <v>1</v>
      </c>
      <c r="J181" s="51">
        <f>D181*F181*I181/IF(H181=Taustatiedot!$B$25,1,1.05)</f>
        <v>0</v>
      </c>
      <c r="K181" s="19" t="str">
        <f t="shared" si="2"/>
        <v>tkm</v>
      </c>
      <c r="L181" s="49"/>
    </row>
    <row r="182" spans="2:12">
      <c r="B182" s="49"/>
      <c r="C182" s="49"/>
      <c r="D182" s="50"/>
      <c r="E182" s="49" t="s">
        <v>52</v>
      </c>
      <c r="F182" s="50"/>
      <c r="G182" s="49" t="s">
        <v>53</v>
      </c>
      <c r="H182" s="49"/>
      <c r="I182" s="49">
        <v>1</v>
      </c>
      <c r="J182" s="51">
        <f>D182*F182*I182/IF(H182=Taustatiedot!$B$25,1,1.05)</f>
        <v>0</v>
      </c>
      <c r="K182" s="19" t="str">
        <f t="shared" si="2"/>
        <v>tkm</v>
      </c>
      <c r="L182" s="49"/>
    </row>
    <row r="183" spans="2:12">
      <c r="B183" s="49"/>
      <c r="C183" s="49"/>
      <c r="D183" s="50"/>
      <c r="E183" s="49" t="s">
        <v>52</v>
      </c>
      <c r="F183" s="50"/>
      <c r="G183" s="49" t="s">
        <v>53</v>
      </c>
      <c r="H183" s="49"/>
      <c r="I183" s="49">
        <v>1</v>
      </c>
      <c r="J183" s="51">
        <f>D183*F183*I183/IF(H183=Taustatiedot!$B$25,1,1.05)</f>
        <v>0</v>
      </c>
      <c r="K183" s="19" t="str">
        <f t="shared" si="2"/>
        <v>tkm</v>
      </c>
      <c r="L183" s="49"/>
    </row>
    <row r="184" spans="2:12">
      <c r="B184" s="49"/>
      <c r="C184" s="49"/>
      <c r="D184" s="50"/>
      <c r="E184" s="49" t="s">
        <v>52</v>
      </c>
      <c r="F184" s="50"/>
      <c r="G184" s="49" t="s">
        <v>53</v>
      </c>
      <c r="H184" s="49"/>
      <c r="I184" s="49">
        <v>1</v>
      </c>
      <c r="J184" s="51">
        <f>D184*F184*I184/IF(H184=Taustatiedot!$B$25,1,1.05)</f>
        <v>0</v>
      </c>
      <c r="K184" s="19" t="str">
        <f t="shared" si="2"/>
        <v>tkm</v>
      </c>
      <c r="L184" s="49"/>
    </row>
    <row r="185" spans="2:12">
      <c r="B185" s="49"/>
      <c r="C185" s="49"/>
      <c r="D185" s="50"/>
      <c r="E185" s="49" t="s">
        <v>52</v>
      </c>
      <c r="F185" s="50"/>
      <c r="G185" s="49" t="s">
        <v>53</v>
      </c>
      <c r="H185" s="49"/>
      <c r="I185" s="49">
        <v>1</v>
      </c>
      <c r="J185" s="51">
        <f>D185*F185*I185/IF(H185=Taustatiedot!$B$25,1,1.05)</f>
        <v>0</v>
      </c>
      <c r="K185" s="19" t="str">
        <f t="shared" si="2"/>
        <v>tkm</v>
      </c>
      <c r="L185" s="49"/>
    </row>
    <row r="186" spans="2:12">
      <c r="B186" s="49"/>
      <c r="C186" s="49"/>
      <c r="D186" s="50"/>
      <c r="E186" s="49" t="s">
        <v>52</v>
      </c>
      <c r="F186" s="50"/>
      <c r="G186" s="49" t="s">
        <v>53</v>
      </c>
      <c r="H186" s="49"/>
      <c r="I186" s="49">
        <v>1</v>
      </c>
      <c r="J186" s="51">
        <f>D186*F186*I186/IF(H186=Taustatiedot!$B$25,1,1.05)</f>
        <v>0</v>
      </c>
      <c r="K186" s="19" t="str">
        <f t="shared" si="2"/>
        <v>tkm</v>
      </c>
      <c r="L186" s="49"/>
    </row>
    <row r="187" spans="2:12">
      <c r="B187" s="49"/>
      <c r="C187" s="49"/>
      <c r="D187" s="50"/>
      <c r="E187" s="49" t="s">
        <v>52</v>
      </c>
      <c r="F187" s="50"/>
      <c r="G187" s="49" t="s">
        <v>53</v>
      </c>
      <c r="H187" s="49"/>
      <c r="I187" s="49">
        <v>1</v>
      </c>
      <c r="J187" s="51">
        <f>D187*F187*I187/IF(H187=Taustatiedot!$B$25,1,1.05)</f>
        <v>0</v>
      </c>
      <c r="K187" s="19" t="str">
        <f t="shared" si="2"/>
        <v>tkm</v>
      </c>
      <c r="L187" s="49"/>
    </row>
    <row r="188" spans="2:12">
      <c r="B188" s="49"/>
      <c r="C188" s="49"/>
      <c r="D188" s="50"/>
      <c r="E188" s="49" t="s">
        <v>52</v>
      </c>
      <c r="F188" s="50"/>
      <c r="G188" s="49" t="s">
        <v>53</v>
      </c>
      <c r="H188" s="49"/>
      <c r="I188" s="49">
        <v>1</v>
      </c>
      <c r="J188" s="51">
        <f>D188*F188*I188/IF(H188=Taustatiedot!$B$25,1,1.05)</f>
        <v>0</v>
      </c>
      <c r="K188" s="19" t="str">
        <f t="shared" si="2"/>
        <v>tkm</v>
      </c>
      <c r="L188" s="49"/>
    </row>
    <row r="189" spans="2:12">
      <c r="B189" s="49"/>
      <c r="C189" s="49"/>
      <c r="D189" s="50"/>
      <c r="E189" s="49" t="s">
        <v>52</v>
      </c>
      <c r="F189" s="50"/>
      <c r="G189" s="49" t="s">
        <v>53</v>
      </c>
      <c r="H189" s="49"/>
      <c r="I189" s="49">
        <v>1</v>
      </c>
      <c r="J189" s="51">
        <f>D189*F189*I189/IF(H189=Taustatiedot!$B$25,1,1.05)</f>
        <v>0</v>
      </c>
      <c r="K189" s="19" t="str">
        <f t="shared" si="2"/>
        <v>tkm</v>
      </c>
      <c r="L189" s="49"/>
    </row>
    <row r="190" spans="2:12">
      <c r="B190" s="49"/>
      <c r="C190" s="49"/>
      <c r="D190" s="50"/>
      <c r="E190" s="49" t="s">
        <v>52</v>
      </c>
      <c r="F190" s="50"/>
      <c r="G190" s="49" t="s">
        <v>53</v>
      </c>
      <c r="H190" s="49"/>
      <c r="I190" s="49">
        <v>1</v>
      </c>
      <c r="J190" s="51">
        <f>D190*F190*I190/IF(H190=Taustatiedot!$B$25,1,1.05)</f>
        <v>0</v>
      </c>
      <c r="K190" s="19" t="str">
        <f t="shared" si="2"/>
        <v>tkm</v>
      </c>
      <c r="L190" s="49"/>
    </row>
    <row r="191" spans="2:12">
      <c r="B191" s="49"/>
      <c r="C191" s="49"/>
      <c r="D191" s="50"/>
      <c r="E191" s="49" t="s">
        <v>52</v>
      </c>
      <c r="F191" s="50"/>
      <c r="G191" s="49" t="s">
        <v>53</v>
      </c>
      <c r="H191" s="49"/>
      <c r="I191" s="49">
        <v>1</v>
      </c>
      <c r="J191" s="51">
        <f>D191*F191*I191/IF(H191=Taustatiedot!$B$25,1,1.05)</f>
        <v>0</v>
      </c>
      <c r="K191" s="19" t="str">
        <f t="shared" si="2"/>
        <v>tkm</v>
      </c>
      <c r="L191" s="49"/>
    </row>
    <row r="192" spans="2:12">
      <c r="B192" s="49"/>
      <c r="C192" s="49"/>
      <c r="D192" s="50"/>
      <c r="E192" s="49" t="s">
        <v>52</v>
      </c>
      <c r="F192" s="50"/>
      <c r="G192" s="49" t="s">
        <v>53</v>
      </c>
      <c r="H192" s="49"/>
      <c r="I192" s="49">
        <v>1</v>
      </c>
      <c r="J192" s="51">
        <f>D192*F192*I192/IF(H192=Taustatiedot!$B$25,1,1.05)</f>
        <v>0</v>
      </c>
      <c r="K192" s="19" t="str">
        <f t="shared" si="2"/>
        <v>tkm</v>
      </c>
      <c r="L192" s="49"/>
    </row>
    <row r="193" spans="2:12">
      <c r="B193" s="49"/>
      <c r="C193" s="49"/>
      <c r="D193" s="50"/>
      <c r="E193" s="49" t="s">
        <v>52</v>
      </c>
      <c r="F193" s="50"/>
      <c r="G193" s="49" t="s">
        <v>53</v>
      </c>
      <c r="H193" s="49"/>
      <c r="I193" s="49">
        <v>1</v>
      </c>
      <c r="J193" s="51">
        <f>D193*F193*I193/IF(H193=Taustatiedot!$B$25,1,1.05)</f>
        <v>0</v>
      </c>
      <c r="K193" s="19" t="str">
        <f t="shared" si="2"/>
        <v>tkm</v>
      </c>
      <c r="L193" s="49"/>
    </row>
    <row r="194" spans="2:12">
      <c r="B194" s="49"/>
      <c r="C194" s="49"/>
      <c r="D194" s="50"/>
      <c r="E194" s="49" t="s">
        <v>52</v>
      </c>
      <c r="F194" s="50"/>
      <c r="G194" s="49" t="s">
        <v>53</v>
      </c>
      <c r="H194" s="49"/>
      <c r="I194" s="49">
        <v>1</v>
      </c>
      <c r="J194" s="51">
        <f>D194*F194*I194/IF(H194=Taustatiedot!$B$25,1,1.05)</f>
        <v>0</v>
      </c>
      <c r="K194" s="19" t="str">
        <f t="shared" si="2"/>
        <v>tkm</v>
      </c>
      <c r="L194" s="49"/>
    </row>
    <row r="195" spans="2:12">
      <c r="B195" s="49"/>
      <c r="C195" s="49"/>
      <c r="D195" s="50"/>
      <c r="E195" s="49" t="s">
        <v>52</v>
      </c>
      <c r="F195" s="50"/>
      <c r="G195" s="49" t="s">
        <v>53</v>
      </c>
      <c r="H195" s="49"/>
      <c r="I195" s="49">
        <v>1</v>
      </c>
      <c r="J195" s="51">
        <f>D195*F195*I195/IF(H195=Taustatiedot!$B$25,1,1.05)</f>
        <v>0</v>
      </c>
      <c r="K195" s="19" t="str">
        <f t="shared" si="2"/>
        <v>tkm</v>
      </c>
      <c r="L195" s="49"/>
    </row>
    <row r="196" spans="2:12">
      <c r="B196" s="49"/>
      <c r="C196" s="49"/>
      <c r="D196" s="50"/>
      <c r="E196" s="49" t="s">
        <v>52</v>
      </c>
      <c r="F196" s="50"/>
      <c r="G196" s="49" t="s">
        <v>53</v>
      </c>
      <c r="H196" s="49"/>
      <c r="I196" s="49">
        <v>1</v>
      </c>
      <c r="J196" s="51">
        <f>D196*F196*I196/IF(H196=Taustatiedot!$B$25,1,1.05)</f>
        <v>0</v>
      </c>
      <c r="K196" s="19" t="str">
        <f t="shared" si="2"/>
        <v>tkm</v>
      </c>
      <c r="L196" s="49"/>
    </row>
    <row r="197" spans="2:12">
      <c r="B197" s="49"/>
      <c r="C197" s="49"/>
      <c r="D197" s="50"/>
      <c r="E197" s="49" t="s">
        <v>52</v>
      </c>
      <c r="F197" s="50"/>
      <c r="G197" s="49" t="s">
        <v>53</v>
      </c>
      <c r="H197" s="49"/>
      <c r="I197" s="49">
        <v>1</v>
      </c>
      <c r="J197" s="51">
        <f>D197*F197*I197/IF(H197=Taustatiedot!$B$25,1,1.05)</f>
        <v>0</v>
      </c>
      <c r="K197" s="19" t="str">
        <f t="shared" si="2"/>
        <v>tkm</v>
      </c>
      <c r="L197" s="49"/>
    </row>
    <row r="198" spans="2:12">
      <c r="B198" s="49"/>
      <c r="C198" s="49"/>
      <c r="D198" s="50"/>
      <c r="E198" s="49" t="s">
        <v>52</v>
      </c>
      <c r="F198" s="50"/>
      <c r="G198" s="49" t="s">
        <v>53</v>
      </c>
      <c r="H198" s="49"/>
      <c r="I198" s="49">
        <v>1</v>
      </c>
      <c r="J198" s="51">
        <f>D198*F198*I198/IF(H198=Taustatiedot!$B$25,1,1.05)</f>
        <v>0</v>
      </c>
      <c r="K198" s="19" t="str">
        <f t="shared" si="2"/>
        <v>tkm</v>
      </c>
      <c r="L198" s="49"/>
    </row>
    <row r="199" spans="2:12">
      <c r="B199" s="49"/>
      <c r="C199" s="49"/>
      <c r="D199" s="50"/>
      <c r="E199" s="49" t="s">
        <v>52</v>
      </c>
      <c r="F199" s="50"/>
      <c r="G199" s="49" t="s">
        <v>53</v>
      </c>
      <c r="H199" s="49"/>
      <c r="I199" s="49">
        <v>1</v>
      </c>
      <c r="J199" s="51">
        <f>D199*F199*I199/IF(H199=Taustatiedot!$B$25,1,1.05)</f>
        <v>0</v>
      </c>
      <c r="K199" s="19" t="str">
        <f t="shared" si="2"/>
        <v>tkm</v>
      </c>
      <c r="L199" s="49"/>
    </row>
    <row r="200" spans="2:12">
      <c r="B200" s="49"/>
      <c r="C200" s="49"/>
      <c r="D200" s="50"/>
      <c r="E200" s="49" t="s">
        <v>52</v>
      </c>
      <c r="F200" s="50"/>
      <c r="G200" s="49" t="s">
        <v>53</v>
      </c>
      <c r="H200" s="49"/>
      <c r="I200" s="49">
        <v>1</v>
      </c>
      <c r="J200" s="51">
        <f>D200*F200*I200/IF(H200=Taustatiedot!$B$25,1,1.05)</f>
        <v>0</v>
      </c>
      <c r="K200" s="19" t="str">
        <f t="shared" si="2"/>
        <v>tkm</v>
      </c>
      <c r="L200" s="49"/>
    </row>
    <row r="201" spans="2:12">
      <c r="B201" s="49"/>
      <c r="C201" s="49"/>
      <c r="D201" s="50"/>
      <c r="E201" s="49" t="s">
        <v>52</v>
      </c>
      <c r="F201" s="50"/>
      <c r="G201" s="49" t="s">
        <v>53</v>
      </c>
      <c r="H201" s="49"/>
      <c r="I201" s="49">
        <v>1</v>
      </c>
      <c r="J201" s="51">
        <f>D201*F201*I201/IF(H201=Taustatiedot!$B$25,1,1.05)</f>
        <v>0</v>
      </c>
      <c r="K201" s="19" t="str">
        <f t="shared" si="2"/>
        <v>tkm</v>
      </c>
      <c r="L201" s="49"/>
    </row>
    <row r="202" spans="2:12">
      <c r="B202" s="49"/>
      <c r="C202" s="49"/>
      <c r="D202" s="50"/>
      <c r="E202" s="49" t="s">
        <v>52</v>
      </c>
      <c r="F202" s="50"/>
      <c r="G202" s="49" t="s">
        <v>53</v>
      </c>
      <c r="H202" s="49"/>
      <c r="I202" s="49">
        <v>1</v>
      </c>
      <c r="J202" s="51">
        <f>D202*F202*I202/IF(H202=Taustatiedot!$B$25,1,1.05)</f>
        <v>0</v>
      </c>
      <c r="K202" s="19" t="str">
        <f t="shared" si="2"/>
        <v>tkm</v>
      </c>
      <c r="L202" s="49"/>
    </row>
    <row r="203" spans="2:12">
      <c r="B203" s="49"/>
      <c r="C203" s="49"/>
      <c r="D203" s="50"/>
      <c r="E203" s="49" t="s">
        <v>52</v>
      </c>
      <c r="F203" s="50"/>
      <c r="G203" s="49" t="s">
        <v>53</v>
      </c>
      <c r="H203" s="49"/>
      <c r="I203" s="49">
        <v>1</v>
      </c>
      <c r="J203" s="51">
        <f>D203*F203*I203/IF(H203=Taustatiedot!$B$25,1,1.05)</f>
        <v>0</v>
      </c>
      <c r="K203" s="19" t="str">
        <f t="shared" si="2"/>
        <v>tkm</v>
      </c>
      <c r="L203" s="49"/>
    </row>
    <row r="204" spans="2:12">
      <c r="B204" s="49"/>
      <c r="C204" s="49"/>
      <c r="D204" s="50"/>
      <c r="E204" s="49" t="s">
        <v>52</v>
      </c>
      <c r="F204" s="50"/>
      <c r="G204" s="49" t="s">
        <v>53</v>
      </c>
      <c r="H204" s="49"/>
      <c r="I204" s="49">
        <v>1</v>
      </c>
      <c r="J204" s="51">
        <f>D204*F204*I204/IF(H204=Taustatiedot!$B$25,1,1.05)</f>
        <v>0</v>
      </c>
      <c r="K204" s="19" t="str">
        <f t="shared" ref="K204:K267" si="3">E204&amp;G204</f>
        <v>tkm</v>
      </c>
      <c r="L204" s="49"/>
    </row>
    <row r="205" spans="2:12">
      <c r="B205" s="49"/>
      <c r="C205" s="49"/>
      <c r="D205" s="50"/>
      <c r="E205" s="49" t="s">
        <v>52</v>
      </c>
      <c r="F205" s="50"/>
      <c r="G205" s="49" t="s">
        <v>53</v>
      </c>
      <c r="H205" s="49"/>
      <c r="I205" s="49">
        <v>1</v>
      </c>
      <c r="J205" s="51">
        <f>D205*F205*I205/IF(H205=Taustatiedot!$B$25,1,1.05)</f>
        <v>0</v>
      </c>
      <c r="K205" s="19" t="str">
        <f t="shared" si="3"/>
        <v>tkm</v>
      </c>
      <c r="L205" s="49"/>
    </row>
    <row r="206" spans="2:12">
      <c r="B206" s="49"/>
      <c r="C206" s="49"/>
      <c r="D206" s="50"/>
      <c r="E206" s="49" t="s">
        <v>52</v>
      </c>
      <c r="F206" s="50"/>
      <c r="G206" s="49" t="s">
        <v>53</v>
      </c>
      <c r="H206" s="49"/>
      <c r="I206" s="49">
        <v>1</v>
      </c>
      <c r="J206" s="51">
        <f>D206*F206*I206/IF(H206=Taustatiedot!$B$25,1,1.05)</f>
        <v>0</v>
      </c>
      <c r="K206" s="19" t="str">
        <f t="shared" si="3"/>
        <v>tkm</v>
      </c>
      <c r="L206" s="49"/>
    </row>
    <row r="207" spans="2:12">
      <c r="B207" s="49"/>
      <c r="C207" s="49"/>
      <c r="D207" s="50"/>
      <c r="E207" s="49" t="s">
        <v>52</v>
      </c>
      <c r="F207" s="50"/>
      <c r="G207" s="49" t="s">
        <v>53</v>
      </c>
      <c r="H207" s="49"/>
      <c r="I207" s="49">
        <v>1</v>
      </c>
      <c r="J207" s="51">
        <f>D207*F207*I207/IF(H207=Taustatiedot!$B$25,1,1.05)</f>
        <v>0</v>
      </c>
      <c r="K207" s="19" t="str">
        <f t="shared" si="3"/>
        <v>tkm</v>
      </c>
      <c r="L207" s="49"/>
    </row>
    <row r="208" spans="2:12">
      <c r="B208" s="49"/>
      <c r="C208" s="49"/>
      <c r="D208" s="50"/>
      <c r="E208" s="49" t="s">
        <v>52</v>
      </c>
      <c r="F208" s="50"/>
      <c r="G208" s="49" t="s">
        <v>53</v>
      </c>
      <c r="H208" s="49"/>
      <c r="I208" s="49">
        <v>1</v>
      </c>
      <c r="J208" s="51">
        <f>D208*F208*I208/IF(H208=Taustatiedot!$B$25,1,1.05)</f>
        <v>0</v>
      </c>
      <c r="K208" s="19" t="str">
        <f t="shared" si="3"/>
        <v>tkm</v>
      </c>
      <c r="L208" s="49"/>
    </row>
    <row r="209" spans="2:12">
      <c r="B209" s="49"/>
      <c r="C209" s="49"/>
      <c r="D209" s="50"/>
      <c r="E209" s="49" t="s">
        <v>52</v>
      </c>
      <c r="F209" s="50"/>
      <c r="G209" s="49" t="s">
        <v>53</v>
      </c>
      <c r="H209" s="49"/>
      <c r="I209" s="49">
        <v>1</v>
      </c>
      <c r="J209" s="51">
        <f>D209*F209*I209/IF(H209=Taustatiedot!$B$25,1,1.05)</f>
        <v>0</v>
      </c>
      <c r="K209" s="19" t="str">
        <f t="shared" si="3"/>
        <v>tkm</v>
      </c>
      <c r="L209" s="49"/>
    </row>
    <row r="210" spans="2:12">
      <c r="B210" s="49"/>
      <c r="C210" s="49"/>
      <c r="D210" s="50"/>
      <c r="E210" s="49" t="s">
        <v>52</v>
      </c>
      <c r="F210" s="50"/>
      <c r="G210" s="49" t="s">
        <v>53</v>
      </c>
      <c r="H210" s="49"/>
      <c r="I210" s="49">
        <v>1</v>
      </c>
      <c r="J210" s="51">
        <f>D210*F210*I210/IF(H210=Taustatiedot!$B$25,1,1.05)</f>
        <v>0</v>
      </c>
      <c r="K210" s="19" t="str">
        <f t="shared" si="3"/>
        <v>tkm</v>
      </c>
      <c r="L210" s="49"/>
    </row>
    <row r="211" spans="2:12">
      <c r="B211" s="49"/>
      <c r="C211" s="49"/>
      <c r="D211" s="50"/>
      <c r="E211" s="49" t="s">
        <v>52</v>
      </c>
      <c r="F211" s="50"/>
      <c r="G211" s="49" t="s">
        <v>53</v>
      </c>
      <c r="H211" s="49"/>
      <c r="I211" s="49">
        <v>1</v>
      </c>
      <c r="J211" s="51">
        <f>D211*F211*I211/IF(H211=Taustatiedot!$B$25,1,1.05)</f>
        <v>0</v>
      </c>
      <c r="K211" s="19" t="str">
        <f t="shared" si="3"/>
        <v>tkm</v>
      </c>
      <c r="L211" s="49"/>
    </row>
    <row r="212" spans="2:12">
      <c r="B212" s="49"/>
      <c r="C212" s="49"/>
      <c r="D212" s="50"/>
      <c r="E212" s="49" t="s">
        <v>52</v>
      </c>
      <c r="F212" s="50"/>
      <c r="G212" s="49" t="s">
        <v>53</v>
      </c>
      <c r="H212" s="49"/>
      <c r="I212" s="49">
        <v>1</v>
      </c>
      <c r="J212" s="51">
        <f>D212*F212*I212/IF(H212=Taustatiedot!$B$25,1,1.05)</f>
        <v>0</v>
      </c>
      <c r="K212" s="19" t="str">
        <f t="shared" si="3"/>
        <v>tkm</v>
      </c>
      <c r="L212" s="49"/>
    </row>
    <row r="213" spans="2:12">
      <c r="B213" s="49"/>
      <c r="C213" s="49"/>
      <c r="D213" s="50"/>
      <c r="E213" s="49" t="s">
        <v>52</v>
      </c>
      <c r="F213" s="50"/>
      <c r="G213" s="49" t="s">
        <v>53</v>
      </c>
      <c r="H213" s="49"/>
      <c r="I213" s="49">
        <v>1</v>
      </c>
      <c r="J213" s="51">
        <f>D213*F213*I213/IF(H213=Taustatiedot!$B$25,1,1.05)</f>
        <v>0</v>
      </c>
      <c r="K213" s="19" t="str">
        <f t="shared" si="3"/>
        <v>tkm</v>
      </c>
      <c r="L213" s="49"/>
    </row>
    <row r="214" spans="2:12">
      <c r="B214" s="49"/>
      <c r="C214" s="49"/>
      <c r="D214" s="50"/>
      <c r="E214" s="49" t="s">
        <v>52</v>
      </c>
      <c r="F214" s="50"/>
      <c r="G214" s="49" t="s">
        <v>53</v>
      </c>
      <c r="H214" s="49"/>
      <c r="I214" s="49">
        <v>1</v>
      </c>
      <c r="J214" s="51">
        <f>D214*F214*I214/IF(H214=Taustatiedot!$B$25,1,1.05)</f>
        <v>0</v>
      </c>
      <c r="K214" s="19" t="str">
        <f t="shared" si="3"/>
        <v>tkm</v>
      </c>
      <c r="L214" s="49"/>
    </row>
    <row r="215" spans="2:12">
      <c r="B215" s="49"/>
      <c r="C215" s="49"/>
      <c r="D215" s="50"/>
      <c r="E215" s="49" t="s">
        <v>52</v>
      </c>
      <c r="F215" s="50"/>
      <c r="G215" s="49" t="s">
        <v>53</v>
      </c>
      <c r="H215" s="49"/>
      <c r="I215" s="49">
        <v>1</v>
      </c>
      <c r="J215" s="51">
        <f>D215*F215*I215/IF(H215=Taustatiedot!$B$25,1,1.05)</f>
        <v>0</v>
      </c>
      <c r="K215" s="19" t="str">
        <f t="shared" si="3"/>
        <v>tkm</v>
      </c>
      <c r="L215" s="49"/>
    </row>
    <row r="216" spans="2:12">
      <c r="B216" s="49"/>
      <c r="C216" s="49"/>
      <c r="D216" s="50"/>
      <c r="E216" s="49" t="s">
        <v>52</v>
      </c>
      <c r="F216" s="50"/>
      <c r="G216" s="49" t="s">
        <v>53</v>
      </c>
      <c r="H216" s="49"/>
      <c r="I216" s="49">
        <v>1</v>
      </c>
      <c r="J216" s="51">
        <f>D216*F216*I216/IF(H216=Taustatiedot!$B$25,1,1.05)</f>
        <v>0</v>
      </c>
      <c r="K216" s="19" t="str">
        <f t="shared" si="3"/>
        <v>tkm</v>
      </c>
      <c r="L216" s="49"/>
    </row>
    <row r="217" spans="2:12">
      <c r="B217" s="49"/>
      <c r="C217" s="49"/>
      <c r="D217" s="50"/>
      <c r="E217" s="49" t="s">
        <v>52</v>
      </c>
      <c r="F217" s="50"/>
      <c r="G217" s="49" t="s">
        <v>53</v>
      </c>
      <c r="H217" s="49"/>
      <c r="I217" s="49">
        <v>1</v>
      </c>
      <c r="J217" s="51">
        <f>D217*F217*I217/IF(H217=Taustatiedot!$B$25,1,1.05)</f>
        <v>0</v>
      </c>
      <c r="K217" s="19" t="str">
        <f t="shared" si="3"/>
        <v>tkm</v>
      </c>
      <c r="L217" s="49"/>
    </row>
    <row r="218" spans="2:12">
      <c r="B218" s="49"/>
      <c r="C218" s="49"/>
      <c r="D218" s="50"/>
      <c r="E218" s="49" t="s">
        <v>52</v>
      </c>
      <c r="F218" s="50"/>
      <c r="G218" s="49" t="s">
        <v>53</v>
      </c>
      <c r="H218" s="49"/>
      <c r="I218" s="49">
        <v>1</v>
      </c>
      <c r="J218" s="51">
        <f>D218*F218*I218/IF(H218=Taustatiedot!$B$25,1,1.05)</f>
        <v>0</v>
      </c>
      <c r="K218" s="19" t="str">
        <f t="shared" si="3"/>
        <v>tkm</v>
      </c>
      <c r="L218" s="49"/>
    </row>
    <row r="219" spans="2:12">
      <c r="B219" s="49"/>
      <c r="C219" s="49"/>
      <c r="D219" s="50"/>
      <c r="E219" s="49" t="s">
        <v>52</v>
      </c>
      <c r="F219" s="50"/>
      <c r="G219" s="49" t="s">
        <v>53</v>
      </c>
      <c r="H219" s="49"/>
      <c r="I219" s="49">
        <v>1</v>
      </c>
      <c r="J219" s="51">
        <f>D219*F219*I219/IF(H219=Taustatiedot!$B$25,1,1.05)</f>
        <v>0</v>
      </c>
      <c r="K219" s="19" t="str">
        <f t="shared" si="3"/>
        <v>tkm</v>
      </c>
      <c r="L219" s="49"/>
    </row>
    <row r="220" spans="2:12">
      <c r="B220" s="49"/>
      <c r="C220" s="49"/>
      <c r="D220" s="50"/>
      <c r="E220" s="49" t="s">
        <v>52</v>
      </c>
      <c r="F220" s="50"/>
      <c r="G220" s="49" t="s">
        <v>53</v>
      </c>
      <c r="H220" s="49"/>
      <c r="I220" s="49">
        <v>1</v>
      </c>
      <c r="J220" s="51">
        <f>D220*F220*I220/IF(H220=Taustatiedot!$B$25,1,1.05)</f>
        <v>0</v>
      </c>
      <c r="K220" s="19" t="str">
        <f t="shared" si="3"/>
        <v>tkm</v>
      </c>
      <c r="L220" s="49"/>
    </row>
    <row r="221" spans="2:12">
      <c r="B221" s="49"/>
      <c r="C221" s="49"/>
      <c r="D221" s="50"/>
      <c r="E221" s="49" t="s">
        <v>52</v>
      </c>
      <c r="F221" s="50"/>
      <c r="G221" s="49" t="s">
        <v>53</v>
      </c>
      <c r="H221" s="49"/>
      <c r="I221" s="49">
        <v>1</v>
      </c>
      <c r="J221" s="51">
        <f>D221*F221*I221/IF(H221=Taustatiedot!$B$25,1,1.05)</f>
        <v>0</v>
      </c>
      <c r="K221" s="19" t="str">
        <f t="shared" si="3"/>
        <v>tkm</v>
      </c>
      <c r="L221" s="49"/>
    </row>
    <row r="222" spans="2:12">
      <c r="B222" s="49"/>
      <c r="C222" s="49"/>
      <c r="D222" s="50"/>
      <c r="E222" s="49" t="s">
        <v>52</v>
      </c>
      <c r="F222" s="50"/>
      <c r="G222" s="49" t="s">
        <v>53</v>
      </c>
      <c r="H222" s="49"/>
      <c r="I222" s="49">
        <v>1</v>
      </c>
      <c r="J222" s="51">
        <f>D222*F222*I222/IF(H222=Taustatiedot!$B$25,1,1.05)</f>
        <v>0</v>
      </c>
      <c r="K222" s="19" t="str">
        <f t="shared" si="3"/>
        <v>tkm</v>
      </c>
      <c r="L222" s="49"/>
    </row>
    <row r="223" spans="2:12">
      <c r="B223" s="49"/>
      <c r="C223" s="49"/>
      <c r="D223" s="50"/>
      <c r="E223" s="49" t="s">
        <v>52</v>
      </c>
      <c r="F223" s="50"/>
      <c r="G223" s="49" t="s">
        <v>53</v>
      </c>
      <c r="H223" s="49"/>
      <c r="I223" s="49">
        <v>1</v>
      </c>
      <c r="J223" s="51">
        <f>D223*F223*I223/IF(H223=Taustatiedot!$B$25,1,1.05)</f>
        <v>0</v>
      </c>
      <c r="K223" s="19" t="str">
        <f t="shared" si="3"/>
        <v>tkm</v>
      </c>
      <c r="L223" s="49"/>
    </row>
    <row r="224" spans="2:12">
      <c r="B224" s="49"/>
      <c r="C224" s="49"/>
      <c r="D224" s="50"/>
      <c r="E224" s="49" t="s">
        <v>52</v>
      </c>
      <c r="F224" s="50"/>
      <c r="G224" s="49" t="s">
        <v>53</v>
      </c>
      <c r="H224" s="49"/>
      <c r="I224" s="49">
        <v>1</v>
      </c>
      <c r="J224" s="51">
        <f>D224*F224*I224/IF(H224=Taustatiedot!$B$25,1,1.05)</f>
        <v>0</v>
      </c>
      <c r="K224" s="19" t="str">
        <f t="shared" si="3"/>
        <v>tkm</v>
      </c>
      <c r="L224" s="49"/>
    </row>
    <row r="225" spans="2:12">
      <c r="B225" s="49"/>
      <c r="C225" s="49"/>
      <c r="D225" s="50"/>
      <c r="E225" s="49" t="s">
        <v>52</v>
      </c>
      <c r="F225" s="50"/>
      <c r="G225" s="49" t="s">
        <v>53</v>
      </c>
      <c r="H225" s="49"/>
      <c r="I225" s="49">
        <v>1</v>
      </c>
      <c r="J225" s="51">
        <f>D225*F225*I225/IF(H225=Taustatiedot!$B$25,1,1.05)</f>
        <v>0</v>
      </c>
      <c r="K225" s="19" t="str">
        <f t="shared" si="3"/>
        <v>tkm</v>
      </c>
      <c r="L225" s="49"/>
    </row>
    <row r="226" spans="2:12">
      <c r="B226" s="49"/>
      <c r="C226" s="49"/>
      <c r="D226" s="50"/>
      <c r="E226" s="49" t="s">
        <v>52</v>
      </c>
      <c r="F226" s="50"/>
      <c r="G226" s="49" t="s">
        <v>53</v>
      </c>
      <c r="H226" s="49"/>
      <c r="I226" s="49">
        <v>1</v>
      </c>
      <c r="J226" s="51">
        <f>D226*F226*I226/IF(H226=Taustatiedot!$B$25,1,1.05)</f>
        <v>0</v>
      </c>
      <c r="K226" s="19" t="str">
        <f t="shared" si="3"/>
        <v>tkm</v>
      </c>
      <c r="L226" s="49"/>
    </row>
    <row r="227" spans="2:12">
      <c r="B227" s="49"/>
      <c r="C227" s="49"/>
      <c r="D227" s="50"/>
      <c r="E227" s="49" t="s">
        <v>52</v>
      </c>
      <c r="F227" s="50"/>
      <c r="G227" s="49" t="s">
        <v>53</v>
      </c>
      <c r="H227" s="49"/>
      <c r="I227" s="49">
        <v>1</v>
      </c>
      <c r="J227" s="51">
        <f>D227*F227*I227/IF(H227=Taustatiedot!$B$25,1,1.05)</f>
        <v>0</v>
      </c>
      <c r="K227" s="19" t="str">
        <f t="shared" si="3"/>
        <v>tkm</v>
      </c>
      <c r="L227" s="49"/>
    </row>
    <row r="228" spans="2:12">
      <c r="B228" s="49"/>
      <c r="C228" s="49"/>
      <c r="D228" s="50"/>
      <c r="E228" s="49" t="s">
        <v>52</v>
      </c>
      <c r="F228" s="50"/>
      <c r="G228" s="49" t="s">
        <v>53</v>
      </c>
      <c r="H228" s="49"/>
      <c r="I228" s="49">
        <v>1</v>
      </c>
      <c r="J228" s="51">
        <f>D228*F228*I228/IF(H228=Taustatiedot!$B$25,1,1.05)</f>
        <v>0</v>
      </c>
      <c r="K228" s="19" t="str">
        <f t="shared" si="3"/>
        <v>tkm</v>
      </c>
      <c r="L228" s="49"/>
    </row>
    <row r="229" spans="2:12">
      <c r="B229" s="49"/>
      <c r="C229" s="49"/>
      <c r="D229" s="50"/>
      <c r="E229" s="49" t="s">
        <v>52</v>
      </c>
      <c r="F229" s="50"/>
      <c r="G229" s="49" t="s">
        <v>53</v>
      </c>
      <c r="H229" s="49"/>
      <c r="I229" s="49">
        <v>1</v>
      </c>
      <c r="J229" s="51">
        <f>D229*F229*I229/IF(H229=Taustatiedot!$B$25,1,1.05)</f>
        <v>0</v>
      </c>
      <c r="K229" s="19" t="str">
        <f t="shared" si="3"/>
        <v>tkm</v>
      </c>
      <c r="L229" s="49"/>
    </row>
    <row r="230" spans="2:12">
      <c r="B230" s="49"/>
      <c r="C230" s="49"/>
      <c r="D230" s="50"/>
      <c r="E230" s="49" t="s">
        <v>52</v>
      </c>
      <c r="F230" s="50"/>
      <c r="G230" s="49" t="s">
        <v>53</v>
      </c>
      <c r="H230" s="49"/>
      <c r="I230" s="49">
        <v>1</v>
      </c>
      <c r="J230" s="51">
        <f>D230*F230*I230/IF(H230=Taustatiedot!$B$25,1,1.05)</f>
        <v>0</v>
      </c>
      <c r="K230" s="19" t="str">
        <f t="shared" si="3"/>
        <v>tkm</v>
      </c>
      <c r="L230" s="49"/>
    </row>
    <row r="231" spans="2:12">
      <c r="B231" s="49"/>
      <c r="C231" s="49"/>
      <c r="D231" s="50"/>
      <c r="E231" s="49" t="s">
        <v>52</v>
      </c>
      <c r="F231" s="50"/>
      <c r="G231" s="49" t="s">
        <v>53</v>
      </c>
      <c r="H231" s="49"/>
      <c r="I231" s="49">
        <v>1</v>
      </c>
      <c r="J231" s="51">
        <f>D231*F231*I231/IF(H231=Taustatiedot!$B$25,1,1.05)</f>
        <v>0</v>
      </c>
      <c r="K231" s="19" t="str">
        <f t="shared" si="3"/>
        <v>tkm</v>
      </c>
      <c r="L231" s="49"/>
    </row>
    <row r="232" spans="2:12">
      <c r="B232" s="49"/>
      <c r="C232" s="49"/>
      <c r="D232" s="50"/>
      <c r="E232" s="49" t="s">
        <v>52</v>
      </c>
      <c r="F232" s="50"/>
      <c r="G232" s="49" t="s">
        <v>53</v>
      </c>
      <c r="H232" s="49"/>
      <c r="I232" s="49">
        <v>1</v>
      </c>
      <c r="J232" s="51">
        <f>D232*F232*I232/IF(H232=Taustatiedot!$B$25,1,1.05)</f>
        <v>0</v>
      </c>
      <c r="K232" s="19" t="str">
        <f t="shared" si="3"/>
        <v>tkm</v>
      </c>
      <c r="L232" s="49"/>
    </row>
    <row r="233" spans="2:12">
      <c r="B233" s="49"/>
      <c r="C233" s="49"/>
      <c r="D233" s="50"/>
      <c r="E233" s="49" t="s">
        <v>52</v>
      </c>
      <c r="F233" s="50"/>
      <c r="G233" s="49" t="s">
        <v>53</v>
      </c>
      <c r="H233" s="49"/>
      <c r="I233" s="49">
        <v>1</v>
      </c>
      <c r="J233" s="51">
        <f>D233*F233*I233/IF(H233=Taustatiedot!$B$25,1,1.05)</f>
        <v>0</v>
      </c>
      <c r="K233" s="19" t="str">
        <f t="shared" si="3"/>
        <v>tkm</v>
      </c>
      <c r="L233" s="49"/>
    </row>
    <row r="234" spans="2:12">
      <c r="B234" s="49"/>
      <c r="C234" s="49"/>
      <c r="D234" s="50"/>
      <c r="E234" s="49" t="s">
        <v>52</v>
      </c>
      <c r="F234" s="50"/>
      <c r="G234" s="49" t="s">
        <v>53</v>
      </c>
      <c r="H234" s="49"/>
      <c r="I234" s="49">
        <v>1</v>
      </c>
      <c r="J234" s="51">
        <f>D234*F234*I234/IF(H234=Taustatiedot!$B$25,1,1.05)</f>
        <v>0</v>
      </c>
      <c r="K234" s="19" t="str">
        <f t="shared" si="3"/>
        <v>tkm</v>
      </c>
      <c r="L234" s="49"/>
    </row>
    <row r="235" spans="2:12">
      <c r="B235" s="49"/>
      <c r="C235" s="49"/>
      <c r="D235" s="50"/>
      <c r="E235" s="49" t="s">
        <v>52</v>
      </c>
      <c r="F235" s="50"/>
      <c r="G235" s="49" t="s">
        <v>53</v>
      </c>
      <c r="H235" s="49"/>
      <c r="I235" s="49">
        <v>1</v>
      </c>
      <c r="J235" s="51">
        <f>D235*F235*I235/IF(H235=Taustatiedot!$B$25,1,1.05)</f>
        <v>0</v>
      </c>
      <c r="K235" s="19" t="str">
        <f t="shared" si="3"/>
        <v>tkm</v>
      </c>
      <c r="L235" s="49"/>
    </row>
    <row r="236" spans="2:12">
      <c r="B236" s="49"/>
      <c r="C236" s="49"/>
      <c r="D236" s="50"/>
      <c r="E236" s="49" t="s">
        <v>52</v>
      </c>
      <c r="F236" s="50"/>
      <c r="G236" s="49" t="s">
        <v>53</v>
      </c>
      <c r="H236" s="49"/>
      <c r="I236" s="49">
        <v>1</v>
      </c>
      <c r="J236" s="51">
        <f>D236*F236*I236/IF(H236=Taustatiedot!$B$25,1,1.05)</f>
        <v>0</v>
      </c>
      <c r="K236" s="19" t="str">
        <f t="shared" si="3"/>
        <v>tkm</v>
      </c>
      <c r="L236" s="49"/>
    </row>
    <row r="237" spans="2:12">
      <c r="B237" s="49"/>
      <c r="C237" s="49"/>
      <c r="D237" s="50"/>
      <c r="E237" s="49" t="s">
        <v>52</v>
      </c>
      <c r="F237" s="50"/>
      <c r="G237" s="49" t="s">
        <v>53</v>
      </c>
      <c r="H237" s="49"/>
      <c r="I237" s="49">
        <v>1</v>
      </c>
      <c r="J237" s="51">
        <f>D237*F237*I237/IF(H237=Taustatiedot!$B$25,1,1.05)</f>
        <v>0</v>
      </c>
      <c r="K237" s="19" t="str">
        <f t="shared" si="3"/>
        <v>tkm</v>
      </c>
      <c r="L237" s="49"/>
    </row>
    <row r="238" spans="2:12">
      <c r="B238" s="49"/>
      <c r="C238" s="49"/>
      <c r="D238" s="50"/>
      <c r="E238" s="49" t="s">
        <v>52</v>
      </c>
      <c r="F238" s="50"/>
      <c r="G238" s="49" t="s">
        <v>53</v>
      </c>
      <c r="H238" s="49"/>
      <c r="I238" s="49">
        <v>1</v>
      </c>
      <c r="J238" s="51">
        <f>D238*F238*I238/IF(H238=Taustatiedot!$B$25,1,1.05)</f>
        <v>0</v>
      </c>
      <c r="K238" s="19" t="str">
        <f t="shared" si="3"/>
        <v>tkm</v>
      </c>
      <c r="L238" s="49"/>
    </row>
    <row r="239" spans="2:12">
      <c r="B239" s="49"/>
      <c r="C239" s="49"/>
      <c r="D239" s="50"/>
      <c r="E239" s="49" t="s">
        <v>52</v>
      </c>
      <c r="F239" s="50"/>
      <c r="G239" s="49" t="s">
        <v>53</v>
      </c>
      <c r="H239" s="49"/>
      <c r="I239" s="49">
        <v>1</v>
      </c>
      <c r="J239" s="51">
        <f>D239*F239*I239/IF(H239=Taustatiedot!$B$25,1,1.05)</f>
        <v>0</v>
      </c>
      <c r="K239" s="19" t="str">
        <f t="shared" si="3"/>
        <v>tkm</v>
      </c>
      <c r="L239" s="49"/>
    </row>
    <row r="240" spans="2:12">
      <c r="B240" s="49"/>
      <c r="C240" s="49"/>
      <c r="D240" s="50"/>
      <c r="E240" s="49" t="s">
        <v>52</v>
      </c>
      <c r="F240" s="50"/>
      <c r="G240" s="49" t="s">
        <v>53</v>
      </c>
      <c r="H240" s="49"/>
      <c r="I240" s="49">
        <v>1</v>
      </c>
      <c r="J240" s="51">
        <f>D240*F240*I240/IF(H240=Taustatiedot!$B$25,1,1.05)</f>
        <v>0</v>
      </c>
      <c r="K240" s="19" t="str">
        <f t="shared" si="3"/>
        <v>tkm</v>
      </c>
      <c r="L240" s="49"/>
    </row>
    <row r="241" spans="2:12">
      <c r="B241" s="49"/>
      <c r="C241" s="49"/>
      <c r="D241" s="50"/>
      <c r="E241" s="49" t="s">
        <v>52</v>
      </c>
      <c r="F241" s="50"/>
      <c r="G241" s="49" t="s">
        <v>53</v>
      </c>
      <c r="H241" s="49"/>
      <c r="I241" s="49">
        <v>1</v>
      </c>
      <c r="J241" s="51">
        <f>D241*F241*I241/IF(H241=Taustatiedot!$B$25,1,1.05)</f>
        <v>0</v>
      </c>
      <c r="K241" s="19" t="str">
        <f t="shared" si="3"/>
        <v>tkm</v>
      </c>
      <c r="L241" s="49"/>
    </row>
    <row r="242" spans="2:12">
      <c r="B242" s="49"/>
      <c r="C242" s="49"/>
      <c r="D242" s="50"/>
      <c r="E242" s="49" t="s">
        <v>52</v>
      </c>
      <c r="F242" s="50"/>
      <c r="G242" s="49" t="s">
        <v>53</v>
      </c>
      <c r="H242" s="49"/>
      <c r="I242" s="49">
        <v>1</v>
      </c>
      <c r="J242" s="51">
        <f>D242*F242*I242/IF(H242=Taustatiedot!$B$25,1,1.05)</f>
        <v>0</v>
      </c>
      <c r="K242" s="19" t="str">
        <f t="shared" si="3"/>
        <v>tkm</v>
      </c>
      <c r="L242" s="49"/>
    </row>
    <row r="243" spans="2:12">
      <c r="B243" s="49"/>
      <c r="C243" s="49"/>
      <c r="D243" s="50"/>
      <c r="E243" s="49" t="s">
        <v>52</v>
      </c>
      <c r="F243" s="50"/>
      <c r="G243" s="49" t="s">
        <v>53</v>
      </c>
      <c r="H243" s="49"/>
      <c r="I243" s="49">
        <v>1</v>
      </c>
      <c r="J243" s="51">
        <f>D243*F243*I243/IF(H243=Taustatiedot!$B$25,1,1.05)</f>
        <v>0</v>
      </c>
      <c r="K243" s="19" t="str">
        <f t="shared" si="3"/>
        <v>tkm</v>
      </c>
      <c r="L243" s="49"/>
    </row>
    <row r="244" spans="2:12">
      <c r="B244" s="49"/>
      <c r="C244" s="49"/>
      <c r="D244" s="50"/>
      <c r="E244" s="49" t="s">
        <v>52</v>
      </c>
      <c r="F244" s="50"/>
      <c r="G244" s="49" t="s">
        <v>53</v>
      </c>
      <c r="H244" s="49"/>
      <c r="I244" s="49">
        <v>1</v>
      </c>
      <c r="J244" s="51">
        <f>D244*F244*I244/IF(H244=Taustatiedot!$B$25,1,1.05)</f>
        <v>0</v>
      </c>
      <c r="K244" s="19" t="str">
        <f t="shared" si="3"/>
        <v>tkm</v>
      </c>
      <c r="L244" s="49"/>
    </row>
    <row r="245" spans="2:12">
      <c r="B245" s="49"/>
      <c r="C245" s="49"/>
      <c r="D245" s="50"/>
      <c r="E245" s="49" t="s">
        <v>52</v>
      </c>
      <c r="F245" s="50"/>
      <c r="G245" s="49" t="s">
        <v>53</v>
      </c>
      <c r="H245" s="49"/>
      <c r="I245" s="49">
        <v>1</v>
      </c>
      <c r="J245" s="51">
        <f>D245*F245*I245/IF(H245=Taustatiedot!$B$25,1,1.05)</f>
        <v>0</v>
      </c>
      <c r="K245" s="19" t="str">
        <f t="shared" si="3"/>
        <v>tkm</v>
      </c>
      <c r="L245" s="49"/>
    </row>
    <row r="246" spans="2:12">
      <c r="B246" s="49"/>
      <c r="C246" s="49"/>
      <c r="D246" s="50"/>
      <c r="E246" s="49" t="s">
        <v>52</v>
      </c>
      <c r="F246" s="50"/>
      <c r="G246" s="49" t="s">
        <v>53</v>
      </c>
      <c r="H246" s="49"/>
      <c r="I246" s="49">
        <v>1</v>
      </c>
      <c r="J246" s="51">
        <f>D246*F246*I246/IF(H246=Taustatiedot!$B$25,1,1.05)</f>
        <v>0</v>
      </c>
      <c r="K246" s="19" t="str">
        <f t="shared" si="3"/>
        <v>tkm</v>
      </c>
      <c r="L246" s="49"/>
    </row>
    <row r="247" spans="2:12">
      <c r="B247" s="49"/>
      <c r="C247" s="49"/>
      <c r="D247" s="50"/>
      <c r="E247" s="49" t="s">
        <v>52</v>
      </c>
      <c r="F247" s="50"/>
      <c r="G247" s="49" t="s">
        <v>53</v>
      </c>
      <c r="H247" s="49"/>
      <c r="I247" s="49">
        <v>1</v>
      </c>
      <c r="J247" s="51">
        <f>D247*F247*I247/IF(H247=Taustatiedot!$B$25,1,1.05)</f>
        <v>0</v>
      </c>
      <c r="K247" s="19" t="str">
        <f t="shared" si="3"/>
        <v>tkm</v>
      </c>
      <c r="L247" s="49"/>
    </row>
    <row r="248" spans="2:12">
      <c r="B248" s="49"/>
      <c r="C248" s="49"/>
      <c r="D248" s="50"/>
      <c r="E248" s="49" t="s">
        <v>52</v>
      </c>
      <c r="F248" s="50"/>
      <c r="G248" s="49" t="s">
        <v>53</v>
      </c>
      <c r="H248" s="49"/>
      <c r="I248" s="49">
        <v>1</v>
      </c>
      <c r="J248" s="51">
        <f>D248*F248*I248/IF(H248=Taustatiedot!$B$25,1,1.05)</f>
        <v>0</v>
      </c>
      <c r="K248" s="19" t="str">
        <f t="shared" si="3"/>
        <v>tkm</v>
      </c>
      <c r="L248" s="49"/>
    </row>
    <row r="249" spans="2:12">
      <c r="B249" s="49"/>
      <c r="C249" s="49"/>
      <c r="D249" s="50"/>
      <c r="E249" s="49" t="s">
        <v>52</v>
      </c>
      <c r="F249" s="50"/>
      <c r="G249" s="49" t="s">
        <v>53</v>
      </c>
      <c r="H249" s="49"/>
      <c r="I249" s="49">
        <v>1</v>
      </c>
      <c r="J249" s="51">
        <f>D249*F249*I249/IF(H249=Taustatiedot!$B$25,1,1.05)</f>
        <v>0</v>
      </c>
      <c r="K249" s="19" t="str">
        <f t="shared" si="3"/>
        <v>tkm</v>
      </c>
      <c r="L249" s="49"/>
    </row>
    <row r="250" spans="2:12">
      <c r="B250" s="49"/>
      <c r="C250" s="49"/>
      <c r="D250" s="50"/>
      <c r="E250" s="49" t="s">
        <v>52</v>
      </c>
      <c r="F250" s="50"/>
      <c r="G250" s="49" t="s">
        <v>53</v>
      </c>
      <c r="H250" s="49"/>
      <c r="I250" s="49">
        <v>1</v>
      </c>
      <c r="J250" s="51">
        <f>D250*F250*I250/IF(H250=Taustatiedot!$B$25,1,1.05)</f>
        <v>0</v>
      </c>
      <c r="K250" s="19" t="str">
        <f t="shared" si="3"/>
        <v>tkm</v>
      </c>
      <c r="L250" s="49"/>
    </row>
    <row r="251" spans="2:12">
      <c r="B251" s="49"/>
      <c r="C251" s="49"/>
      <c r="D251" s="50"/>
      <c r="E251" s="49" t="s">
        <v>52</v>
      </c>
      <c r="F251" s="50"/>
      <c r="G251" s="49" t="s">
        <v>53</v>
      </c>
      <c r="H251" s="49"/>
      <c r="I251" s="49">
        <v>1</v>
      </c>
      <c r="J251" s="51">
        <f>D251*F251*I251/IF(H251=Taustatiedot!$B$25,1,1.05)</f>
        <v>0</v>
      </c>
      <c r="K251" s="19" t="str">
        <f t="shared" si="3"/>
        <v>tkm</v>
      </c>
      <c r="L251" s="49"/>
    </row>
    <row r="252" spans="2:12">
      <c r="B252" s="49"/>
      <c r="C252" s="49"/>
      <c r="D252" s="50"/>
      <c r="E252" s="49" t="s">
        <v>52</v>
      </c>
      <c r="F252" s="50"/>
      <c r="G252" s="49" t="s">
        <v>53</v>
      </c>
      <c r="H252" s="49"/>
      <c r="I252" s="49">
        <v>1</v>
      </c>
      <c r="J252" s="51">
        <f>D252*F252*I252/IF(H252=Taustatiedot!$B$25,1,1.05)</f>
        <v>0</v>
      </c>
      <c r="K252" s="19" t="str">
        <f t="shared" si="3"/>
        <v>tkm</v>
      </c>
      <c r="L252" s="49"/>
    </row>
    <row r="253" spans="2:12">
      <c r="B253" s="49"/>
      <c r="C253" s="49"/>
      <c r="D253" s="50"/>
      <c r="E253" s="49" t="s">
        <v>52</v>
      </c>
      <c r="F253" s="50"/>
      <c r="G253" s="49" t="s">
        <v>53</v>
      </c>
      <c r="H253" s="49"/>
      <c r="I253" s="49">
        <v>1</v>
      </c>
      <c r="J253" s="51">
        <f>D253*F253*I253/IF(H253=Taustatiedot!$B$25,1,1.05)</f>
        <v>0</v>
      </c>
      <c r="K253" s="19" t="str">
        <f t="shared" si="3"/>
        <v>tkm</v>
      </c>
      <c r="L253" s="49"/>
    </row>
    <row r="254" spans="2:12">
      <c r="B254" s="49"/>
      <c r="C254" s="49"/>
      <c r="D254" s="50"/>
      <c r="E254" s="49" t="s">
        <v>52</v>
      </c>
      <c r="F254" s="50"/>
      <c r="G254" s="49" t="s">
        <v>53</v>
      </c>
      <c r="H254" s="49"/>
      <c r="I254" s="49">
        <v>1</v>
      </c>
      <c r="J254" s="51">
        <f>D254*F254*I254/IF(H254=Taustatiedot!$B$25,1,1.05)</f>
        <v>0</v>
      </c>
      <c r="K254" s="19" t="str">
        <f t="shared" si="3"/>
        <v>tkm</v>
      </c>
      <c r="L254" s="49"/>
    </row>
    <row r="255" spans="2:12">
      <c r="B255" s="49"/>
      <c r="C255" s="49"/>
      <c r="D255" s="50"/>
      <c r="E255" s="49" t="s">
        <v>52</v>
      </c>
      <c r="F255" s="50"/>
      <c r="G255" s="49" t="s">
        <v>53</v>
      </c>
      <c r="H255" s="49"/>
      <c r="I255" s="49">
        <v>1</v>
      </c>
      <c r="J255" s="51">
        <f>D255*F255*I255/IF(H255=Taustatiedot!$B$25,1,1.05)</f>
        <v>0</v>
      </c>
      <c r="K255" s="19" t="str">
        <f t="shared" si="3"/>
        <v>tkm</v>
      </c>
      <c r="L255" s="49"/>
    </row>
    <row r="256" spans="2:12">
      <c r="B256" s="49"/>
      <c r="C256" s="49"/>
      <c r="D256" s="50"/>
      <c r="E256" s="49" t="s">
        <v>52</v>
      </c>
      <c r="F256" s="50"/>
      <c r="G256" s="49" t="s">
        <v>53</v>
      </c>
      <c r="H256" s="49"/>
      <c r="I256" s="49">
        <v>1</v>
      </c>
      <c r="J256" s="51">
        <f>D256*F256*I256/IF(H256=Taustatiedot!$B$25,1,1.05)</f>
        <v>0</v>
      </c>
      <c r="K256" s="19" t="str">
        <f t="shared" si="3"/>
        <v>tkm</v>
      </c>
      <c r="L256" s="49"/>
    </row>
    <row r="257" spans="2:12">
      <c r="B257" s="49"/>
      <c r="C257" s="49"/>
      <c r="D257" s="50"/>
      <c r="E257" s="49" t="s">
        <v>52</v>
      </c>
      <c r="F257" s="50"/>
      <c r="G257" s="49" t="s">
        <v>53</v>
      </c>
      <c r="H257" s="49"/>
      <c r="I257" s="49">
        <v>1</v>
      </c>
      <c r="J257" s="51">
        <f>D257*F257*I257/IF(H257=Taustatiedot!$B$25,1,1.05)</f>
        <v>0</v>
      </c>
      <c r="K257" s="19" t="str">
        <f t="shared" si="3"/>
        <v>tkm</v>
      </c>
      <c r="L257" s="49"/>
    </row>
    <row r="258" spans="2:12">
      <c r="B258" s="49"/>
      <c r="C258" s="49"/>
      <c r="D258" s="50"/>
      <c r="E258" s="49" t="s">
        <v>52</v>
      </c>
      <c r="F258" s="50"/>
      <c r="G258" s="49" t="s">
        <v>53</v>
      </c>
      <c r="H258" s="49"/>
      <c r="I258" s="49">
        <v>1</v>
      </c>
      <c r="J258" s="51">
        <f>D258*F258*I258/IF(H258=Taustatiedot!$B$25,1,1.05)</f>
        <v>0</v>
      </c>
      <c r="K258" s="19" t="str">
        <f t="shared" si="3"/>
        <v>tkm</v>
      </c>
      <c r="L258" s="49"/>
    </row>
    <row r="259" spans="2:12">
      <c r="B259" s="49"/>
      <c r="C259" s="49"/>
      <c r="D259" s="50"/>
      <c r="E259" s="49" t="s">
        <v>52</v>
      </c>
      <c r="F259" s="50"/>
      <c r="G259" s="49" t="s">
        <v>53</v>
      </c>
      <c r="H259" s="49"/>
      <c r="I259" s="49">
        <v>1</v>
      </c>
      <c r="J259" s="51">
        <f>D259*F259*I259/IF(H259=Taustatiedot!$B$25,1,1.05)</f>
        <v>0</v>
      </c>
      <c r="K259" s="19" t="str">
        <f t="shared" si="3"/>
        <v>tkm</v>
      </c>
      <c r="L259" s="49"/>
    </row>
    <row r="260" spans="2:12">
      <c r="B260" s="49"/>
      <c r="C260" s="49"/>
      <c r="D260" s="50"/>
      <c r="E260" s="49" t="s">
        <v>52</v>
      </c>
      <c r="F260" s="50"/>
      <c r="G260" s="49" t="s">
        <v>53</v>
      </c>
      <c r="H260" s="49"/>
      <c r="I260" s="49">
        <v>1</v>
      </c>
      <c r="J260" s="51">
        <f>D260*F260*I260/IF(H260=Taustatiedot!$B$25,1,1.05)</f>
        <v>0</v>
      </c>
      <c r="K260" s="19" t="str">
        <f t="shared" si="3"/>
        <v>tkm</v>
      </c>
      <c r="L260" s="49"/>
    </row>
    <row r="261" spans="2:12">
      <c r="B261" s="49"/>
      <c r="C261" s="49"/>
      <c r="D261" s="50"/>
      <c r="E261" s="49" t="s">
        <v>52</v>
      </c>
      <c r="F261" s="50"/>
      <c r="G261" s="49" t="s">
        <v>53</v>
      </c>
      <c r="H261" s="49"/>
      <c r="I261" s="49">
        <v>1</v>
      </c>
      <c r="J261" s="51">
        <f>D261*F261*I261/IF(H261=Taustatiedot!$B$25,1,1.05)</f>
        <v>0</v>
      </c>
      <c r="K261" s="19" t="str">
        <f t="shared" si="3"/>
        <v>tkm</v>
      </c>
      <c r="L261" s="49"/>
    </row>
    <row r="262" spans="2:12">
      <c r="B262" s="49"/>
      <c r="C262" s="49"/>
      <c r="D262" s="50"/>
      <c r="E262" s="49" t="s">
        <v>52</v>
      </c>
      <c r="F262" s="50"/>
      <c r="G262" s="49" t="s">
        <v>53</v>
      </c>
      <c r="H262" s="49"/>
      <c r="I262" s="49">
        <v>1</v>
      </c>
      <c r="J262" s="51">
        <f>D262*F262*I262/IF(H262=Taustatiedot!$B$25,1,1.05)</f>
        <v>0</v>
      </c>
      <c r="K262" s="19" t="str">
        <f t="shared" si="3"/>
        <v>tkm</v>
      </c>
      <c r="L262" s="49"/>
    </row>
    <row r="263" spans="2:12">
      <c r="B263" s="49"/>
      <c r="C263" s="49"/>
      <c r="D263" s="50"/>
      <c r="E263" s="49" t="s">
        <v>52</v>
      </c>
      <c r="F263" s="50"/>
      <c r="G263" s="49" t="s">
        <v>53</v>
      </c>
      <c r="H263" s="49"/>
      <c r="I263" s="49">
        <v>1</v>
      </c>
      <c r="J263" s="51">
        <f>D263*F263*I263/IF(H263=Taustatiedot!$B$25,1,1.05)</f>
        <v>0</v>
      </c>
      <c r="K263" s="19" t="str">
        <f t="shared" si="3"/>
        <v>tkm</v>
      </c>
      <c r="L263" s="49"/>
    </row>
    <row r="264" spans="2:12">
      <c r="B264" s="49"/>
      <c r="C264" s="49"/>
      <c r="D264" s="50"/>
      <c r="E264" s="49" t="s">
        <v>52</v>
      </c>
      <c r="F264" s="50"/>
      <c r="G264" s="49" t="s">
        <v>53</v>
      </c>
      <c r="H264" s="49"/>
      <c r="I264" s="49">
        <v>1</v>
      </c>
      <c r="J264" s="51">
        <f>D264*F264*I264/IF(H264=Taustatiedot!$B$25,1,1.05)</f>
        <v>0</v>
      </c>
      <c r="K264" s="19" t="str">
        <f t="shared" si="3"/>
        <v>tkm</v>
      </c>
      <c r="L264" s="49"/>
    </row>
    <row r="265" spans="2:12">
      <c r="B265" s="49"/>
      <c r="C265" s="49"/>
      <c r="D265" s="50"/>
      <c r="E265" s="49" t="s">
        <v>52</v>
      </c>
      <c r="F265" s="50"/>
      <c r="G265" s="49" t="s">
        <v>53</v>
      </c>
      <c r="H265" s="49"/>
      <c r="I265" s="49">
        <v>1</v>
      </c>
      <c r="J265" s="51">
        <f>D265*F265*I265/IF(H265=Taustatiedot!$B$25,1,1.05)</f>
        <v>0</v>
      </c>
      <c r="K265" s="19" t="str">
        <f t="shared" si="3"/>
        <v>tkm</v>
      </c>
      <c r="L265" s="49"/>
    </row>
    <row r="266" spans="2:12">
      <c r="B266" s="49"/>
      <c r="C266" s="49"/>
      <c r="D266" s="50"/>
      <c r="E266" s="49" t="s">
        <v>52</v>
      </c>
      <c r="F266" s="50"/>
      <c r="G266" s="49" t="s">
        <v>53</v>
      </c>
      <c r="H266" s="49"/>
      <c r="I266" s="49">
        <v>1</v>
      </c>
      <c r="J266" s="51">
        <f>D266*F266*I266/IF(H266=Taustatiedot!$B$25,1,1.05)</f>
        <v>0</v>
      </c>
      <c r="K266" s="19" t="str">
        <f t="shared" si="3"/>
        <v>tkm</v>
      </c>
      <c r="L266" s="49"/>
    </row>
    <row r="267" spans="2:12">
      <c r="B267" s="49"/>
      <c r="C267" s="49"/>
      <c r="D267" s="50"/>
      <c r="E267" s="49" t="s">
        <v>52</v>
      </c>
      <c r="F267" s="50"/>
      <c r="G267" s="49" t="s">
        <v>53</v>
      </c>
      <c r="H267" s="49"/>
      <c r="I267" s="49">
        <v>1</v>
      </c>
      <c r="J267" s="51">
        <f>D267*F267*I267/IF(H267=Taustatiedot!$B$25,1,1.05)</f>
        <v>0</v>
      </c>
      <c r="K267" s="19" t="str">
        <f t="shared" si="3"/>
        <v>tkm</v>
      </c>
      <c r="L267" s="49"/>
    </row>
    <row r="268" spans="2:12">
      <c r="B268" s="49"/>
      <c r="C268" s="49"/>
      <c r="D268" s="50"/>
      <c r="E268" s="49" t="s">
        <v>52</v>
      </c>
      <c r="F268" s="50"/>
      <c r="G268" s="49" t="s">
        <v>53</v>
      </c>
      <c r="H268" s="49"/>
      <c r="I268" s="49">
        <v>1</v>
      </c>
      <c r="J268" s="51">
        <f>D268*F268*I268/IF(H268=Taustatiedot!$B$25,1,1.05)</f>
        <v>0</v>
      </c>
      <c r="K268" s="19" t="str">
        <f t="shared" ref="K268:K331" si="4">E268&amp;G268</f>
        <v>tkm</v>
      </c>
      <c r="L268" s="49"/>
    </row>
    <row r="269" spans="2:12">
      <c r="B269" s="49"/>
      <c r="C269" s="49"/>
      <c r="D269" s="50"/>
      <c r="E269" s="49" t="s">
        <v>52</v>
      </c>
      <c r="F269" s="50"/>
      <c r="G269" s="49" t="s">
        <v>53</v>
      </c>
      <c r="H269" s="49"/>
      <c r="I269" s="49">
        <v>1</v>
      </c>
      <c r="J269" s="51">
        <f>D269*F269*I269/IF(H269=Taustatiedot!$B$25,1,1.05)</f>
        <v>0</v>
      </c>
      <c r="K269" s="19" t="str">
        <f t="shared" si="4"/>
        <v>tkm</v>
      </c>
      <c r="L269" s="49"/>
    </row>
    <row r="270" spans="2:12">
      <c r="B270" s="49"/>
      <c r="C270" s="49"/>
      <c r="D270" s="50"/>
      <c r="E270" s="49" t="s">
        <v>52</v>
      </c>
      <c r="F270" s="50"/>
      <c r="G270" s="49" t="s">
        <v>53</v>
      </c>
      <c r="H270" s="49"/>
      <c r="I270" s="49">
        <v>1</v>
      </c>
      <c r="J270" s="51">
        <f>D270*F270*I270/IF(H270=Taustatiedot!$B$25,1,1.05)</f>
        <v>0</v>
      </c>
      <c r="K270" s="19" t="str">
        <f t="shared" si="4"/>
        <v>tkm</v>
      </c>
      <c r="L270" s="49"/>
    </row>
    <row r="271" spans="2:12">
      <c r="B271" s="49"/>
      <c r="C271" s="49"/>
      <c r="D271" s="50"/>
      <c r="E271" s="49" t="s">
        <v>52</v>
      </c>
      <c r="F271" s="50"/>
      <c r="G271" s="49" t="s">
        <v>53</v>
      </c>
      <c r="H271" s="49"/>
      <c r="I271" s="49">
        <v>1</v>
      </c>
      <c r="J271" s="51">
        <f>D271*F271*I271/IF(H271=Taustatiedot!$B$25,1,1.05)</f>
        <v>0</v>
      </c>
      <c r="K271" s="19" t="str">
        <f t="shared" si="4"/>
        <v>tkm</v>
      </c>
      <c r="L271" s="49"/>
    </row>
    <row r="272" spans="2:12">
      <c r="B272" s="49"/>
      <c r="C272" s="49"/>
      <c r="D272" s="50"/>
      <c r="E272" s="49" t="s">
        <v>52</v>
      </c>
      <c r="F272" s="50"/>
      <c r="G272" s="49" t="s">
        <v>53</v>
      </c>
      <c r="H272" s="49"/>
      <c r="I272" s="49">
        <v>1</v>
      </c>
      <c r="J272" s="51">
        <f>D272*F272*I272/IF(H272=Taustatiedot!$B$25,1,1.05)</f>
        <v>0</v>
      </c>
      <c r="K272" s="19" t="str">
        <f t="shared" si="4"/>
        <v>tkm</v>
      </c>
      <c r="L272" s="49"/>
    </row>
    <row r="273" spans="2:12">
      <c r="B273" s="49"/>
      <c r="C273" s="49"/>
      <c r="D273" s="50"/>
      <c r="E273" s="49" t="s">
        <v>52</v>
      </c>
      <c r="F273" s="50"/>
      <c r="G273" s="49" t="s">
        <v>53</v>
      </c>
      <c r="H273" s="49"/>
      <c r="I273" s="49">
        <v>1</v>
      </c>
      <c r="J273" s="51">
        <f>D273*F273*I273/IF(H273=Taustatiedot!$B$25,1,1.05)</f>
        <v>0</v>
      </c>
      <c r="K273" s="19" t="str">
        <f t="shared" si="4"/>
        <v>tkm</v>
      </c>
      <c r="L273" s="49"/>
    </row>
    <row r="274" spans="2:12">
      <c r="B274" s="49"/>
      <c r="C274" s="49"/>
      <c r="D274" s="50"/>
      <c r="E274" s="49" t="s">
        <v>52</v>
      </c>
      <c r="F274" s="50"/>
      <c r="G274" s="49" t="s">
        <v>53</v>
      </c>
      <c r="H274" s="49"/>
      <c r="I274" s="49">
        <v>1</v>
      </c>
      <c r="J274" s="51">
        <f>D274*F274*I274/IF(H274=Taustatiedot!$B$25,1,1.05)</f>
        <v>0</v>
      </c>
      <c r="K274" s="19" t="str">
        <f t="shared" si="4"/>
        <v>tkm</v>
      </c>
      <c r="L274" s="49"/>
    </row>
    <row r="275" spans="2:12">
      <c r="B275" s="49"/>
      <c r="C275" s="49"/>
      <c r="D275" s="50"/>
      <c r="E275" s="49" t="s">
        <v>52</v>
      </c>
      <c r="F275" s="50"/>
      <c r="G275" s="49" t="s">
        <v>53</v>
      </c>
      <c r="H275" s="49"/>
      <c r="I275" s="49">
        <v>1</v>
      </c>
      <c r="J275" s="51">
        <f>D275*F275*I275/IF(H275=Taustatiedot!$B$25,1,1.05)</f>
        <v>0</v>
      </c>
      <c r="K275" s="19" t="str">
        <f t="shared" si="4"/>
        <v>tkm</v>
      </c>
      <c r="L275" s="49"/>
    </row>
    <row r="276" spans="2:12">
      <c r="B276" s="49"/>
      <c r="C276" s="49"/>
      <c r="D276" s="50"/>
      <c r="E276" s="49" t="s">
        <v>52</v>
      </c>
      <c r="F276" s="50"/>
      <c r="G276" s="49" t="s">
        <v>53</v>
      </c>
      <c r="H276" s="49"/>
      <c r="I276" s="49">
        <v>1</v>
      </c>
      <c r="J276" s="51">
        <f>D276*F276*I276/IF(H276=Taustatiedot!$B$25,1,1.05)</f>
        <v>0</v>
      </c>
      <c r="K276" s="19" t="str">
        <f t="shared" si="4"/>
        <v>tkm</v>
      </c>
      <c r="L276" s="49"/>
    </row>
    <row r="277" spans="2:12">
      <c r="B277" s="49"/>
      <c r="C277" s="49"/>
      <c r="D277" s="50"/>
      <c r="E277" s="49" t="s">
        <v>52</v>
      </c>
      <c r="F277" s="50"/>
      <c r="G277" s="49" t="s">
        <v>53</v>
      </c>
      <c r="H277" s="49"/>
      <c r="I277" s="49">
        <v>1</v>
      </c>
      <c r="J277" s="51">
        <f>D277*F277*I277/IF(H277=Taustatiedot!$B$25,1,1.05)</f>
        <v>0</v>
      </c>
      <c r="K277" s="19" t="str">
        <f t="shared" si="4"/>
        <v>tkm</v>
      </c>
      <c r="L277" s="49"/>
    </row>
    <row r="278" spans="2:12">
      <c r="B278" s="49"/>
      <c r="C278" s="49"/>
      <c r="D278" s="50"/>
      <c r="E278" s="49" t="s">
        <v>52</v>
      </c>
      <c r="F278" s="50"/>
      <c r="G278" s="49" t="s">
        <v>53</v>
      </c>
      <c r="H278" s="49"/>
      <c r="I278" s="49">
        <v>1</v>
      </c>
      <c r="J278" s="51">
        <f>D278*F278*I278/IF(H278=Taustatiedot!$B$25,1,1.05)</f>
        <v>0</v>
      </c>
      <c r="K278" s="19" t="str">
        <f t="shared" si="4"/>
        <v>tkm</v>
      </c>
      <c r="L278" s="49"/>
    </row>
    <row r="279" spans="2:12">
      <c r="B279" s="49"/>
      <c r="C279" s="49"/>
      <c r="D279" s="50"/>
      <c r="E279" s="49" t="s">
        <v>52</v>
      </c>
      <c r="F279" s="50"/>
      <c r="G279" s="49" t="s">
        <v>53</v>
      </c>
      <c r="H279" s="49"/>
      <c r="I279" s="49">
        <v>1</v>
      </c>
      <c r="J279" s="51">
        <f>D279*F279*I279/IF(H279=Taustatiedot!$B$25,1,1.05)</f>
        <v>0</v>
      </c>
      <c r="K279" s="19" t="str">
        <f t="shared" si="4"/>
        <v>tkm</v>
      </c>
      <c r="L279" s="49"/>
    </row>
    <row r="280" spans="2:12">
      <c r="B280" s="49"/>
      <c r="C280" s="49"/>
      <c r="D280" s="50"/>
      <c r="E280" s="49" t="s">
        <v>52</v>
      </c>
      <c r="F280" s="50"/>
      <c r="G280" s="49" t="s">
        <v>53</v>
      </c>
      <c r="H280" s="49"/>
      <c r="I280" s="49">
        <v>1</v>
      </c>
      <c r="J280" s="51">
        <f>D280*F280*I280/IF(H280=Taustatiedot!$B$25,1,1.05)</f>
        <v>0</v>
      </c>
      <c r="K280" s="19" t="str">
        <f t="shared" si="4"/>
        <v>tkm</v>
      </c>
      <c r="L280" s="49"/>
    </row>
    <row r="281" spans="2:12">
      <c r="B281" s="49"/>
      <c r="C281" s="49"/>
      <c r="D281" s="50"/>
      <c r="E281" s="49" t="s">
        <v>52</v>
      </c>
      <c r="F281" s="50"/>
      <c r="G281" s="49" t="s">
        <v>53</v>
      </c>
      <c r="H281" s="49"/>
      <c r="I281" s="49">
        <v>1</v>
      </c>
      <c r="J281" s="51">
        <f>D281*F281*I281/IF(H281=Taustatiedot!$B$25,1,1.05)</f>
        <v>0</v>
      </c>
      <c r="K281" s="19" t="str">
        <f t="shared" si="4"/>
        <v>tkm</v>
      </c>
      <c r="L281" s="49"/>
    </row>
    <row r="282" spans="2:12">
      <c r="B282" s="49"/>
      <c r="C282" s="49"/>
      <c r="D282" s="50"/>
      <c r="E282" s="49" t="s">
        <v>52</v>
      </c>
      <c r="F282" s="50"/>
      <c r="G282" s="49" t="s">
        <v>53</v>
      </c>
      <c r="H282" s="49"/>
      <c r="I282" s="49">
        <v>1</v>
      </c>
      <c r="J282" s="51">
        <f>D282*F282*I282/IF(H282=Taustatiedot!$B$25,1,1.05)</f>
        <v>0</v>
      </c>
      <c r="K282" s="19" t="str">
        <f t="shared" si="4"/>
        <v>tkm</v>
      </c>
      <c r="L282" s="49"/>
    </row>
    <row r="283" spans="2:12">
      <c r="B283" s="49"/>
      <c r="C283" s="49"/>
      <c r="D283" s="50"/>
      <c r="E283" s="49" t="s">
        <v>52</v>
      </c>
      <c r="F283" s="50"/>
      <c r="G283" s="49" t="s">
        <v>53</v>
      </c>
      <c r="H283" s="49"/>
      <c r="I283" s="49">
        <v>1</v>
      </c>
      <c r="J283" s="51">
        <f>D283*F283*I283/IF(H283=Taustatiedot!$B$25,1,1.05)</f>
        <v>0</v>
      </c>
      <c r="K283" s="19" t="str">
        <f t="shared" si="4"/>
        <v>tkm</v>
      </c>
      <c r="L283" s="49"/>
    </row>
    <row r="284" spans="2:12">
      <c r="B284" s="49"/>
      <c r="C284" s="49"/>
      <c r="D284" s="50"/>
      <c r="E284" s="49" t="s">
        <v>52</v>
      </c>
      <c r="F284" s="50"/>
      <c r="G284" s="49" t="s">
        <v>53</v>
      </c>
      <c r="H284" s="49"/>
      <c r="I284" s="49">
        <v>1</v>
      </c>
      <c r="J284" s="51">
        <f>D284*F284*I284/IF(H284=Taustatiedot!$B$25,1,1.05)</f>
        <v>0</v>
      </c>
      <c r="K284" s="19" t="str">
        <f t="shared" si="4"/>
        <v>tkm</v>
      </c>
      <c r="L284" s="49"/>
    </row>
    <row r="285" spans="2:12">
      <c r="B285" s="49"/>
      <c r="C285" s="49"/>
      <c r="D285" s="50"/>
      <c r="E285" s="49" t="s">
        <v>52</v>
      </c>
      <c r="F285" s="50"/>
      <c r="G285" s="49" t="s">
        <v>53</v>
      </c>
      <c r="H285" s="49"/>
      <c r="I285" s="49">
        <v>1</v>
      </c>
      <c r="J285" s="51">
        <f>D285*F285*I285/IF(H285=Taustatiedot!$B$25,1,1.05)</f>
        <v>0</v>
      </c>
      <c r="K285" s="19" t="str">
        <f t="shared" si="4"/>
        <v>tkm</v>
      </c>
      <c r="L285" s="49"/>
    </row>
    <row r="286" spans="2:12">
      <c r="B286" s="49"/>
      <c r="C286" s="49"/>
      <c r="D286" s="50"/>
      <c r="E286" s="49" t="s">
        <v>52</v>
      </c>
      <c r="F286" s="50"/>
      <c r="G286" s="49" t="s">
        <v>53</v>
      </c>
      <c r="H286" s="49"/>
      <c r="I286" s="49">
        <v>1</v>
      </c>
      <c r="J286" s="51">
        <f>D286*F286*I286/IF(H286=Taustatiedot!$B$25,1,1.05)</f>
        <v>0</v>
      </c>
      <c r="K286" s="19" t="str">
        <f t="shared" si="4"/>
        <v>tkm</v>
      </c>
      <c r="L286" s="49"/>
    </row>
    <row r="287" spans="2:12">
      <c r="B287" s="49"/>
      <c r="C287" s="49"/>
      <c r="D287" s="50"/>
      <c r="E287" s="49" t="s">
        <v>52</v>
      </c>
      <c r="F287" s="50"/>
      <c r="G287" s="49" t="s">
        <v>53</v>
      </c>
      <c r="H287" s="49"/>
      <c r="I287" s="49">
        <v>1</v>
      </c>
      <c r="J287" s="51">
        <f>D287*F287*I287/IF(H287=Taustatiedot!$B$25,1,1.05)</f>
        <v>0</v>
      </c>
      <c r="K287" s="19" t="str">
        <f t="shared" si="4"/>
        <v>tkm</v>
      </c>
      <c r="L287" s="49"/>
    </row>
    <row r="288" spans="2:12">
      <c r="B288" s="49"/>
      <c r="C288" s="49"/>
      <c r="D288" s="50"/>
      <c r="E288" s="49" t="s">
        <v>52</v>
      </c>
      <c r="F288" s="50"/>
      <c r="G288" s="49" t="s">
        <v>53</v>
      </c>
      <c r="H288" s="49"/>
      <c r="I288" s="49">
        <v>1</v>
      </c>
      <c r="J288" s="51">
        <f>D288*F288*I288/IF(H288=Taustatiedot!$B$25,1,1.05)</f>
        <v>0</v>
      </c>
      <c r="K288" s="19" t="str">
        <f t="shared" si="4"/>
        <v>tkm</v>
      </c>
      <c r="L288" s="49"/>
    </row>
    <row r="289" spans="2:12">
      <c r="B289" s="49"/>
      <c r="C289" s="49"/>
      <c r="D289" s="50"/>
      <c r="E289" s="49" t="s">
        <v>52</v>
      </c>
      <c r="F289" s="50"/>
      <c r="G289" s="49" t="s">
        <v>53</v>
      </c>
      <c r="H289" s="49"/>
      <c r="I289" s="49">
        <v>1</v>
      </c>
      <c r="J289" s="51">
        <f>D289*F289*I289/IF(H289=Taustatiedot!$B$25,1,1.05)</f>
        <v>0</v>
      </c>
      <c r="K289" s="19" t="str">
        <f t="shared" si="4"/>
        <v>tkm</v>
      </c>
      <c r="L289" s="49"/>
    </row>
    <row r="290" spans="2:12">
      <c r="B290" s="49"/>
      <c r="C290" s="49"/>
      <c r="D290" s="50"/>
      <c r="E290" s="49" t="s">
        <v>52</v>
      </c>
      <c r="F290" s="50"/>
      <c r="G290" s="49" t="s">
        <v>53</v>
      </c>
      <c r="H290" s="49"/>
      <c r="I290" s="49">
        <v>1</v>
      </c>
      <c r="J290" s="51">
        <f>D290*F290*I290/IF(H290=Taustatiedot!$B$25,1,1.05)</f>
        <v>0</v>
      </c>
      <c r="K290" s="19" t="str">
        <f t="shared" si="4"/>
        <v>tkm</v>
      </c>
      <c r="L290" s="49"/>
    </row>
    <row r="291" spans="2:12">
      <c r="B291" s="49"/>
      <c r="C291" s="49"/>
      <c r="D291" s="50"/>
      <c r="E291" s="49" t="s">
        <v>52</v>
      </c>
      <c r="F291" s="50"/>
      <c r="G291" s="49" t="s">
        <v>53</v>
      </c>
      <c r="H291" s="49"/>
      <c r="I291" s="49">
        <v>1</v>
      </c>
      <c r="J291" s="51">
        <f>D291*F291*I291/IF(H291=Taustatiedot!$B$25,1,1.05)</f>
        <v>0</v>
      </c>
      <c r="K291" s="19" t="str">
        <f t="shared" si="4"/>
        <v>tkm</v>
      </c>
      <c r="L291" s="49"/>
    </row>
    <row r="292" spans="2:12">
      <c r="B292" s="49"/>
      <c r="C292" s="49"/>
      <c r="D292" s="50"/>
      <c r="E292" s="49" t="s">
        <v>52</v>
      </c>
      <c r="F292" s="50"/>
      <c r="G292" s="49" t="s">
        <v>53</v>
      </c>
      <c r="H292" s="49"/>
      <c r="I292" s="49">
        <v>1</v>
      </c>
      <c r="J292" s="51">
        <f>D292*F292*I292/IF(H292=Taustatiedot!$B$25,1,1.05)</f>
        <v>0</v>
      </c>
      <c r="K292" s="19" t="str">
        <f t="shared" si="4"/>
        <v>tkm</v>
      </c>
      <c r="L292" s="49"/>
    </row>
    <row r="293" spans="2:12">
      <c r="B293" s="49"/>
      <c r="C293" s="49"/>
      <c r="D293" s="50"/>
      <c r="E293" s="49" t="s">
        <v>52</v>
      </c>
      <c r="F293" s="50"/>
      <c r="G293" s="49" t="s">
        <v>53</v>
      </c>
      <c r="H293" s="49"/>
      <c r="I293" s="49">
        <v>1</v>
      </c>
      <c r="J293" s="51">
        <f>D293*F293*I293/IF(H293=Taustatiedot!$B$25,1,1.05)</f>
        <v>0</v>
      </c>
      <c r="K293" s="19" t="str">
        <f t="shared" si="4"/>
        <v>tkm</v>
      </c>
      <c r="L293" s="49"/>
    </row>
    <row r="294" spans="2:12">
      <c r="B294" s="49"/>
      <c r="C294" s="49"/>
      <c r="D294" s="50"/>
      <c r="E294" s="49" t="s">
        <v>52</v>
      </c>
      <c r="F294" s="50"/>
      <c r="G294" s="49" t="s">
        <v>53</v>
      </c>
      <c r="H294" s="49"/>
      <c r="I294" s="49">
        <v>1</v>
      </c>
      <c r="J294" s="51">
        <f>D294*F294*I294/IF(H294=Taustatiedot!$B$25,1,1.05)</f>
        <v>0</v>
      </c>
      <c r="K294" s="19" t="str">
        <f t="shared" si="4"/>
        <v>tkm</v>
      </c>
      <c r="L294" s="49"/>
    </row>
    <row r="295" spans="2:12">
      <c r="B295" s="49"/>
      <c r="C295" s="49"/>
      <c r="D295" s="50"/>
      <c r="E295" s="49" t="s">
        <v>52</v>
      </c>
      <c r="F295" s="50"/>
      <c r="G295" s="49" t="s">
        <v>53</v>
      </c>
      <c r="H295" s="49"/>
      <c r="I295" s="49">
        <v>1</v>
      </c>
      <c r="J295" s="51">
        <f>D295*F295*I295/IF(H295=Taustatiedot!$B$25,1,1.05)</f>
        <v>0</v>
      </c>
      <c r="K295" s="19" t="str">
        <f t="shared" si="4"/>
        <v>tkm</v>
      </c>
      <c r="L295" s="49"/>
    </row>
    <row r="296" spans="2:12">
      <c r="B296" s="49"/>
      <c r="C296" s="49"/>
      <c r="D296" s="50"/>
      <c r="E296" s="49" t="s">
        <v>52</v>
      </c>
      <c r="F296" s="50"/>
      <c r="G296" s="49" t="s">
        <v>53</v>
      </c>
      <c r="H296" s="49"/>
      <c r="I296" s="49">
        <v>1</v>
      </c>
      <c r="J296" s="51">
        <f>D296*F296*I296/IF(H296=Taustatiedot!$B$25,1,1.05)</f>
        <v>0</v>
      </c>
      <c r="K296" s="19" t="str">
        <f t="shared" si="4"/>
        <v>tkm</v>
      </c>
      <c r="L296" s="49"/>
    </row>
    <row r="297" spans="2:12">
      <c r="B297" s="49"/>
      <c r="C297" s="49"/>
      <c r="D297" s="50"/>
      <c r="E297" s="49" t="s">
        <v>52</v>
      </c>
      <c r="F297" s="50"/>
      <c r="G297" s="49" t="s">
        <v>53</v>
      </c>
      <c r="H297" s="49"/>
      <c r="I297" s="49">
        <v>1</v>
      </c>
      <c r="J297" s="51">
        <f>D297*F297*I297/IF(H297=Taustatiedot!$B$25,1,1.05)</f>
        <v>0</v>
      </c>
      <c r="K297" s="19" t="str">
        <f t="shared" si="4"/>
        <v>tkm</v>
      </c>
      <c r="L297" s="49"/>
    </row>
    <row r="298" spans="2:12">
      <c r="B298" s="49"/>
      <c r="C298" s="49"/>
      <c r="D298" s="50"/>
      <c r="E298" s="49" t="s">
        <v>52</v>
      </c>
      <c r="F298" s="50"/>
      <c r="G298" s="49" t="s">
        <v>53</v>
      </c>
      <c r="H298" s="49"/>
      <c r="I298" s="49">
        <v>1</v>
      </c>
      <c r="J298" s="51">
        <f>D298*F298*I298/IF(H298=Taustatiedot!$B$25,1,1.05)</f>
        <v>0</v>
      </c>
      <c r="K298" s="19" t="str">
        <f t="shared" si="4"/>
        <v>tkm</v>
      </c>
      <c r="L298" s="49"/>
    </row>
    <row r="299" spans="2:12">
      <c r="B299" s="49"/>
      <c r="C299" s="49"/>
      <c r="D299" s="50"/>
      <c r="E299" s="49" t="s">
        <v>52</v>
      </c>
      <c r="F299" s="50"/>
      <c r="G299" s="49" t="s">
        <v>53</v>
      </c>
      <c r="H299" s="49"/>
      <c r="I299" s="49">
        <v>1</v>
      </c>
      <c r="J299" s="51">
        <f>D299*F299*I299/IF(H299=Taustatiedot!$B$25,1,1.05)</f>
        <v>0</v>
      </c>
      <c r="K299" s="19" t="str">
        <f t="shared" si="4"/>
        <v>tkm</v>
      </c>
      <c r="L299" s="49"/>
    </row>
    <row r="300" spans="2:12">
      <c r="B300" s="49"/>
      <c r="C300" s="49"/>
      <c r="D300" s="50"/>
      <c r="E300" s="49" t="s">
        <v>52</v>
      </c>
      <c r="F300" s="50"/>
      <c r="G300" s="49" t="s">
        <v>53</v>
      </c>
      <c r="H300" s="49"/>
      <c r="I300" s="49">
        <v>1</v>
      </c>
      <c r="J300" s="51">
        <f>D300*F300*I300/IF(H300=Taustatiedot!$B$25,1,1.05)</f>
        <v>0</v>
      </c>
      <c r="K300" s="19" t="str">
        <f t="shared" si="4"/>
        <v>tkm</v>
      </c>
      <c r="L300" s="49"/>
    </row>
    <row r="301" spans="2:12">
      <c r="B301" s="49"/>
      <c r="C301" s="49"/>
      <c r="D301" s="50"/>
      <c r="E301" s="49" t="s">
        <v>52</v>
      </c>
      <c r="F301" s="50"/>
      <c r="G301" s="49" t="s">
        <v>53</v>
      </c>
      <c r="H301" s="49"/>
      <c r="I301" s="49">
        <v>1</v>
      </c>
      <c r="J301" s="51">
        <f>D301*F301*I301/IF(H301=Taustatiedot!$B$25,1,1.05)</f>
        <v>0</v>
      </c>
      <c r="K301" s="19" t="str">
        <f t="shared" si="4"/>
        <v>tkm</v>
      </c>
      <c r="L301" s="49"/>
    </row>
    <row r="302" spans="2:12">
      <c r="B302" s="49"/>
      <c r="C302" s="49"/>
      <c r="D302" s="50"/>
      <c r="E302" s="49" t="s">
        <v>52</v>
      </c>
      <c r="F302" s="50"/>
      <c r="G302" s="49" t="s">
        <v>53</v>
      </c>
      <c r="H302" s="49"/>
      <c r="I302" s="49">
        <v>1</v>
      </c>
      <c r="J302" s="51">
        <f>D302*F302*I302/IF(H302=Taustatiedot!$B$25,1,1.05)</f>
        <v>0</v>
      </c>
      <c r="K302" s="19" t="str">
        <f t="shared" si="4"/>
        <v>tkm</v>
      </c>
      <c r="L302" s="49"/>
    </row>
    <row r="303" spans="2:12">
      <c r="B303" s="49"/>
      <c r="C303" s="49"/>
      <c r="D303" s="50"/>
      <c r="E303" s="49" t="s">
        <v>52</v>
      </c>
      <c r="F303" s="50"/>
      <c r="G303" s="49" t="s">
        <v>53</v>
      </c>
      <c r="H303" s="49"/>
      <c r="I303" s="49">
        <v>1</v>
      </c>
      <c r="J303" s="51">
        <f>D303*F303*I303/IF(H303=Taustatiedot!$B$25,1,1.05)</f>
        <v>0</v>
      </c>
      <c r="K303" s="19" t="str">
        <f t="shared" si="4"/>
        <v>tkm</v>
      </c>
      <c r="L303" s="49"/>
    </row>
    <row r="304" spans="2:12">
      <c r="B304" s="49"/>
      <c r="C304" s="49"/>
      <c r="D304" s="50"/>
      <c r="E304" s="49" t="s">
        <v>52</v>
      </c>
      <c r="F304" s="50"/>
      <c r="G304" s="49" t="s">
        <v>53</v>
      </c>
      <c r="H304" s="49"/>
      <c r="I304" s="49">
        <v>1</v>
      </c>
      <c r="J304" s="51">
        <f>D304*F304*I304/IF(H304=Taustatiedot!$B$25,1,1.05)</f>
        <v>0</v>
      </c>
      <c r="K304" s="19" t="str">
        <f t="shared" si="4"/>
        <v>tkm</v>
      </c>
      <c r="L304" s="49"/>
    </row>
    <row r="305" spans="2:12">
      <c r="B305" s="49"/>
      <c r="C305" s="49"/>
      <c r="D305" s="50"/>
      <c r="E305" s="49" t="s">
        <v>52</v>
      </c>
      <c r="F305" s="50"/>
      <c r="G305" s="49" t="s">
        <v>53</v>
      </c>
      <c r="H305" s="49"/>
      <c r="I305" s="49">
        <v>1</v>
      </c>
      <c r="J305" s="51">
        <f>D305*F305*I305/IF(H305=Taustatiedot!$B$25,1,1.05)</f>
        <v>0</v>
      </c>
      <c r="K305" s="19" t="str">
        <f t="shared" si="4"/>
        <v>tkm</v>
      </c>
      <c r="L305" s="49"/>
    </row>
    <row r="306" spans="2:12">
      <c r="B306" s="49"/>
      <c r="C306" s="49"/>
      <c r="D306" s="50"/>
      <c r="E306" s="49" t="s">
        <v>52</v>
      </c>
      <c r="F306" s="50"/>
      <c r="G306" s="49" t="s">
        <v>53</v>
      </c>
      <c r="H306" s="49"/>
      <c r="I306" s="49">
        <v>1</v>
      </c>
      <c r="J306" s="51">
        <f>D306*F306*I306/IF(H306=Taustatiedot!$B$25,1,1.05)</f>
        <v>0</v>
      </c>
      <c r="K306" s="19" t="str">
        <f t="shared" si="4"/>
        <v>tkm</v>
      </c>
      <c r="L306" s="49"/>
    </row>
    <row r="307" spans="2:12">
      <c r="B307" s="49"/>
      <c r="C307" s="49"/>
      <c r="D307" s="50"/>
      <c r="E307" s="49" t="s">
        <v>52</v>
      </c>
      <c r="F307" s="50"/>
      <c r="G307" s="49" t="s">
        <v>53</v>
      </c>
      <c r="H307" s="49"/>
      <c r="I307" s="49">
        <v>1</v>
      </c>
      <c r="J307" s="51">
        <f>D307*F307*I307/IF(H307=Taustatiedot!$B$25,1,1.05)</f>
        <v>0</v>
      </c>
      <c r="K307" s="19" t="str">
        <f t="shared" si="4"/>
        <v>tkm</v>
      </c>
      <c r="L307" s="49"/>
    </row>
    <row r="308" spans="2:12">
      <c r="B308" s="49"/>
      <c r="C308" s="49"/>
      <c r="D308" s="50"/>
      <c r="E308" s="49" t="s">
        <v>52</v>
      </c>
      <c r="F308" s="50"/>
      <c r="G308" s="49" t="s">
        <v>53</v>
      </c>
      <c r="H308" s="49"/>
      <c r="I308" s="49">
        <v>1</v>
      </c>
      <c r="J308" s="51">
        <f>D308*F308*I308/IF(H308=Taustatiedot!$B$25,1,1.05)</f>
        <v>0</v>
      </c>
      <c r="K308" s="19" t="str">
        <f t="shared" si="4"/>
        <v>tkm</v>
      </c>
      <c r="L308" s="49"/>
    </row>
    <row r="309" spans="2:12">
      <c r="B309" s="49"/>
      <c r="C309" s="49"/>
      <c r="D309" s="50"/>
      <c r="E309" s="49" t="s">
        <v>52</v>
      </c>
      <c r="F309" s="50"/>
      <c r="G309" s="49" t="s">
        <v>53</v>
      </c>
      <c r="H309" s="49"/>
      <c r="I309" s="49">
        <v>1</v>
      </c>
      <c r="J309" s="51">
        <f>D309*F309*I309/IF(H309=Taustatiedot!$B$25,1,1.05)</f>
        <v>0</v>
      </c>
      <c r="K309" s="19" t="str">
        <f t="shared" si="4"/>
        <v>tkm</v>
      </c>
      <c r="L309" s="49"/>
    </row>
    <row r="310" spans="2:12">
      <c r="B310" s="49"/>
      <c r="C310" s="49"/>
      <c r="D310" s="50"/>
      <c r="E310" s="49" t="s">
        <v>52</v>
      </c>
      <c r="F310" s="50"/>
      <c r="G310" s="49" t="s">
        <v>53</v>
      </c>
      <c r="H310" s="49"/>
      <c r="I310" s="49">
        <v>1</v>
      </c>
      <c r="J310" s="51">
        <f>D310*F310*I310/IF(H310=Taustatiedot!$B$25,1,1.05)</f>
        <v>0</v>
      </c>
      <c r="K310" s="19" t="str">
        <f t="shared" si="4"/>
        <v>tkm</v>
      </c>
      <c r="L310" s="49"/>
    </row>
    <row r="311" spans="2:12">
      <c r="B311" s="49"/>
      <c r="C311" s="49"/>
      <c r="D311" s="50"/>
      <c r="E311" s="49" t="s">
        <v>52</v>
      </c>
      <c r="F311" s="50"/>
      <c r="G311" s="49" t="s">
        <v>53</v>
      </c>
      <c r="H311" s="49"/>
      <c r="I311" s="49">
        <v>1</v>
      </c>
      <c r="J311" s="51">
        <f>D311*F311*I311/IF(H311=Taustatiedot!$B$25,1,1.05)</f>
        <v>0</v>
      </c>
      <c r="K311" s="19" t="str">
        <f t="shared" si="4"/>
        <v>tkm</v>
      </c>
      <c r="L311" s="49"/>
    </row>
    <row r="312" spans="2:12">
      <c r="B312" s="49"/>
      <c r="C312" s="49"/>
      <c r="D312" s="50"/>
      <c r="E312" s="49" t="s">
        <v>52</v>
      </c>
      <c r="F312" s="50"/>
      <c r="G312" s="49" t="s">
        <v>53</v>
      </c>
      <c r="H312" s="49"/>
      <c r="I312" s="49">
        <v>1</v>
      </c>
      <c r="J312" s="51">
        <f>D312*F312*I312/IF(H312=Taustatiedot!$B$25,1,1.05)</f>
        <v>0</v>
      </c>
      <c r="K312" s="19" t="str">
        <f t="shared" si="4"/>
        <v>tkm</v>
      </c>
      <c r="L312" s="49"/>
    </row>
    <row r="313" spans="2:12">
      <c r="B313" s="49"/>
      <c r="C313" s="49"/>
      <c r="D313" s="50"/>
      <c r="E313" s="49" t="s">
        <v>52</v>
      </c>
      <c r="F313" s="50"/>
      <c r="G313" s="49" t="s">
        <v>53</v>
      </c>
      <c r="H313" s="49"/>
      <c r="I313" s="49">
        <v>1</v>
      </c>
      <c r="J313" s="51">
        <f>D313*F313*I313/IF(H313=Taustatiedot!$B$25,1,1.05)</f>
        <v>0</v>
      </c>
      <c r="K313" s="19" t="str">
        <f t="shared" si="4"/>
        <v>tkm</v>
      </c>
      <c r="L313" s="49"/>
    </row>
    <row r="314" spans="2:12">
      <c r="B314" s="49"/>
      <c r="C314" s="49"/>
      <c r="D314" s="50"/>
      <c r="E314" s="49" t="s">
        <v>52</v>
      </c>
      <c r="F314" s="50"/>
      <c r="G314" s="49" t="s">
        <v>53</v>
      </c>
      <c r="H314" s="49"/>
      <c r="I314" s="49">
        <v>1</v>
      </c>
      <c r="J314" s="51">
        <f>D314*F314*I314/IF(H314=Taustatiedot!$B$25,1,1.05)</f>
        <v>0</v>
      </c>
      <c r="K314" s="19" t="str">
        <f t="shared" si="4"/>
        <v>tkm</v>
      </c>
      <c r="L314" s="49"/>
    </row>
    <row r="315" spans="2:12">
      <c r="B315" s="49"/>
      <c r="C315" s="49"/>
      <c r="D315" s="50"/>
      <c r="E315" s="49" t="s">
        <v>52</v>
      </c>
      <c r="F315" s="50"/>
      <c r="G315" s="49" t="s">
        <v>53</v>
      </c>
      <c r="H315" s="49"/>
      <c r="I315" s="49">
        <v>1</v>
      </c>
      <c r="J315" s="51">
        <f>D315*F315*I315/IF(H315=Taustatiedot!$B$25,1,1.05)</f>
        <v>0</v>
      </c>
      <c r="K315" s="19" t="str">
        <f t="shared" si="4"/>
        <v>tkm</v>
      </c>
      <c r="L315" s="49"/>
    </row>
    <row r="316" spans="2:12">
      <c r="B316" s="49"/>
      <c r="C316" s="49"/>
      <c r="D316" s="50"/>
      <c r="E316" s="49" t="s">
        <v>52</v>
      </c>
      <c r="F316" s="50"/>
      <c r="G316" s="49" t="s">
        <v>53</v>
      </c>
      <c r="H316" s="49"/>
      <c r="I316" s="49">
        <v>1</v>
      </c>
      <c r="J316" s="51">
        <f>D316*F316*I316/IF(H316=Taustatiedot!$B$25,1,1.05)</f>
        <v>0</v>
      </c>
      <c r="K316" s="19" t="str">
        <f t="shared" si="4"/>
        <v>tkm</v>
      </c>
      <c r="L316" s="49"/>
    </row>
    <row r="317" spans="2:12">
      <c r="B317" s="49"/>
      <c r="C317" s="49"/>
      <c r="D317" s="50"/>
      <c r="E317" s="49" t="s">
        <v>52</v>
      </c>
      <c r="F317" s="50"/>
      <c r="G317" s="49" t="s">
        <v>53</v>
      </c>
      <c r="H317" s="49"/>
      <c r="I317" s="49">
        <v>1</v>
      </c>
      <c r="J317" s="51">
        <f>D317*F317*I317/IF(H317=Taustatiedot!$B$25,1,1.05)</f>
        <v>0</v>
      </c>
      <c r="K317" s="19" t="str">
        <f t="shared" si="4"/>
        <v>tkm</v>
      </c>
      <c r="L317" s="49"/>
    </row>
    <row r="318" spans="2:12">
      <c r="B318" s="49"/>
      <c r="C318" s="49"/>
      <c r="D318" s="50"/>
      <c r="E318" s="49" t="s">
        <v>52</v>
      </c>
      <c r="F318" s="50"/>
      <c r="G318" s="49" t="s">
        <v>53</v>
      </c>
      <c r="H318" s="49"/>
      <c r="I318" s="49">
        <v>1</v>
      </c>
      <c r="J318" s="51">
        <f>D318*F318*I318/IF(H318=Taustatiedot!$B$25,1,1.05)</f>
        <v>0</v>
      </c>
      <c r="K318" s="19" t="str">
        <f t="shared" si="4"/>
        <v>tkm</v>
      </c>
      <c r="L318" s="49"/>
    </row>
    <row r="319" spans="2:12">
      <c r="B319" s="49"/>
      <c r="C319" s="49"/>
      <c r="D319" s="50"/>
      <c r="E319" s="49" t="s">
        <v>52</v>
      </c>
      <c r="F319" s="50"/>
      <c r="G319" s="49" t="s">
        <v>53</v>
      </c>
      <c r="H319" s="49"/>
      <c r="I319" s="49">
        <v>1</v>
      </c>
      <c r="J319" s="51">
        <f>D319*F319*I319/IF(H319=Taustatiedot!$B$25,1,1.05)</f>
        <v>0</v>
      </c>
      <c r="K319" s="19" t="str">
        <f t="shared" si="4"/>
        <v>tkm</v>
      </c>
      <c r="L319" s="49"/>
    </row>
    <row r="320" spans="2:12">
      <c r="B320" s="49"/>
      <c r="C320" s="49"/>
      <c r="D320" s="50"/>
      <c r="E320" s="49" t="s">
        <v>52</v>
      </c>
      <c r="F320" s="50"/>
      <c r="G320" s="49" t="s">
        <v>53</v>
      </c>
      <c r="H320" s="49"/>
      <c r="I320" s="49">
        <v>1</v>
      </c>
      <c r="J320" s="51">
        <f>D320*F320*I320/IF(H320=Taustatiedot!$B$25,1,1.05)</f>
        <v>0</v>
      </c>
      <c r="K320" s="19" t="str">
        <f t="shared" si="4"/>
        <v>tkm</v>
      </c>
      <c r="L320" s="49"/>
    </row>
    <row r="321" spans="2:12">
      <c r="B321" s="49"/>
      <c r="C321" s="49"/>
      <c r="D321" s="50"/>
      <c r="E321" s="49" t="s">
        <v>52</v>
      </c>
      <c r="F321" s="50"/>
      <c r="G321" s="49" t="s">
        <v>53</v>
      </c>
      <c r="H321" s="49"/>
      <c r="I321" s="49">
        <v>1</v>
      </c>
      <c r="J321" s="51">
        <f>D321*F321*I321/IF(H321=Taustatiedot!$B$25,1,1.05)</f>
        <v>0</v>
      </c>
      <c r="K321" s="19" t="str">
        <f t="shared" si="4"/>
        <v>tkm</v>
      </c>
      <c r="L321" s="49"/>
    </row>
    <row r="322" spans="2:12">
      <c r="B322" s="49"/>
      <c r="C322" s="49"/>
      <c r="D322" s="50"/>
      <c r="E322" s="49" t="s">
        <v>52</v>
      </c>
      <c r="F322" s="50"/>
      <c r="G322" s="49" t="s">
        <v>53</v>
      </c>
      <c r="H322" s="49"/>
      <c r="I322" s="49">
        <v>1</v>
      </c>
      <c r="J322" s="51">
        <f>D322*F322*I322/IF(H322=Taustatiedot!$B$25,1,1.05)</f>
        <v>0</v>
      </c>
      <c r="K322" s="19" t="str">
        <f t="shared" si="4"/>
        <v>tkm</v>
      </c>
      <c r="L322" s="49"/>
    </row>
    <row r="323" spans="2:12">
      <c r="B323" s="49"/>
      <c r="C323" s="49"/>
      <c r="D323" s="50"/>
      <c r="E323" s="49" t="s">
        <v>52</v>
      </c>
      <c r="F323" s="50"/>
      <c r="G323" s="49" t="s">
        <v>53</v>
      </c>
      <c r="H323" s="49"/>
      <c r="I323" s="49">
        <v>1</v>
      </c>
      <c r="J323" s="51">
        <f>D323*F323*I323/IF(H323=Taustatiedot!$B$25,1,1.05)</f>
        <v>0</v>
      </c>
      <c r="K323" s="19" t="str">
        <f t="shared" si="4"/>
        <v>tkm</v>
      </c>
      <c r="L323" s="49"/>
    </row>
    <row r="324" spans="2:12">
      <c r="B324" s="49"/>
      <c r="C324" s="49"/>
      <c r="D324" s="50"/>
      <c r="E324" s="49" t="s">
        <v>52</v>
      </c>
      <c r="F324" s="50"/>
      <c r="G324" s="49" t="s">
        <v>53</v>
      </c>
      <c r="H324" s="49"/>
      <c r="I324" s="49">
        <v>1</v>
      </c>
      <c r="J324" s="51">
        <f>D324*F324*I324/IF(H324=Taustatiedot!$B$25,1,1.05)</f>
        <v>0</v>
      </c>
      <c r="K324" s="19" t="str">
        <f t="shared" si="4"/>
        <v>tkm</v>
      </c>
      <c r="L324" s="49"/>
    </row>
    <row r="325" spans="2:12">
      <c r="B325" s="49"/>
      <c r="C325" s="49"/>
      <c r="D325" s="50"/>
      <c r="E325" s="49" t="s">
        <v>52</v>
      </c>
      <c r="F325" s="50"/>
      <c r="G325" s="49" t="s">
        <v>53</v>
      </c>
      <c r="H325" s="49"/>
      <c r="I325" s="49">
        <v>1</v>
      </c>
      <c r="J325" s="51">
        <f>D325*F325*I325/IF(H325=Taustatiedot!$B$25,1,1.05)</f>
        <v>0</v>
      </c>
      <c r="K325" s="19" t="str">
        <f t="shared" si="4"/>
        <v>tkm</v>
      </c>
      <c r="L325" s="49"/>
    </row>
    <row r="326" spans="2:12">
      <c r="B326" s="49"/>
      <c r="C326" s="49"/>
      <c r="D326" s="50"/>
      <c r="E326" s="49" t="s">
        <v>52</v>
      </c>
      <c r="F326" s="50"/>
      <c r="G326" s="49" t="s">
        <v>53</v>
      </c>
      <c r="H326" s="49"/>
      <c r="I326" s="49">
        <v>1</v>
      </c>
      <c r="J326" s="51">
        <f>D326*F326*I326/IF(H326=Taustatiedot!$B$25,1,1.05)</f>
        <v>0</v>
      </c>
      <c r="K326" s="19" t="str">
        <f t="shared" si="4"/>
        <v>tkm</v>
      </c>
      <c r="L326" s="49"/>
    </row>
    <row r="327" spans="2:12">
      <c r="B327" s="49"/>
      <c r="C327" s="49"/>
      <c r="D327" s="50"/>
      <c r="E327" s="49" t="s">
        <v>52</v>
      </c>
      <c r="F327" s="50"/>
      <c r="G327" s="49" t="s">
        <v>53</v>
      </c>
      <c r="H327" s="49"/>
      <c r="I327" s="49">
        <v>1</v>
      </c>
      <c r="J327" s="51">
        <f>D327*F327*I327/IF(H327=Taustatiedot!$B$25,1,1.05)</f>
        <v>0</v>
      </c>
      <c r="K327" s="19" t="str">
        <f t="shared" si="4"/>
        <v>tkm</v>
      </c>
      <c r="L327" s="49"/>
    </row>
    <row r="328" spans="2:12">
      <c r="B328" s="49"/>
      <c r="C328" s="49"/>
      <c r="D328" s="50"/>
      <c r="E328" s="49" t="s">
        <v>52</v>
      </c>
      <c r="F328" s="50"/>
      <c r="G328" s="49" t="s">
        <v>53</v>
      </c>
      <c r="H328" s="49"/>
      <c r="I328" s="49">
        <v>1</v>
      </c>
      <c r="J328" s="51">
        <f>D328*F328*I328/IF(H328=Taustatiedot!$B$25,1,1.05)</f>
        <v>0</v>
      </c>
      <c r="K328" s="19" t="str">
        <f t="shared" si="4"/>
        <v>tkm</v>
      </c>
      <c r="L328" s="49"/>
    </row>
    <row r="329" spans="2:12">
      <c r="B329" s="49"/>
      <c r="C329" s="49"/>
      <c r="D329" s="50"/>
      <c r="E329" s="49" t="s">
        <v>52</v>
      </c>
      <c r="F329" s="50"/>
      <c r="G329" s="49" t="s">
        <v>53</v>
      </c>
      <c r="H329" s="49"/>
      <c r="I329" s="49">
        <v>1</v>
      </c>
      <c r="J329" s="51">
        <f>D329*F329*I329/IF(H329=Taustatiedot!$B$25,1,1.05)</f>
        <v>0</v>
      </c>
      <c r="K329" s="19" t="str">
        <f t="shared" si="4"/>
        <v>tkm</v>
      </c>
      <c r="L329" s="49"/>
    </row>
    <row r="330" spans="2:12">
      <c r="B330" s="49"/>
      <c r="C330" s="49"/>
      <c r="D330" s="50"/>
      <c r="E330" s="49" t="s">
        <v>52</v>
      </c>
      <c r="F330" s="50"/>
      <c r="G330" s="49" t="s">
        <v>53</v>
      </c>
      <c r="H330" s="49"/>
      <c r="I330" s="49">
        <v>1</v>
      </c>
      <c r="J330" s="51">
        <f>D330*F330*I330/IF(H330=Taustatiedot!$B$25,1,1.05)</f>
        <v>0</v>
      </c>
      <c r="K330" s="19" t="str">
        <f t="shared" si="4"/>
        <v>tkm</v>
      </c>
      <c r="L330" s="49"/>
    </row>
    <row r="331" spans="2:12">
      <c r="B331" s="49"/>
      <c r="C331" s="49"/>
      <c r="D331" s="50"/>
      <c r="E331" s="49" t="s">
        <v>52</v>
      </c>
      <c r="F331" s="50"/>
      <c r="G331" s="49" t="s">
        <v>53</v>
      </c>
      <c r="H331" s="49"/>
      <c r="I331" s="49">
        <v>1</v>
      </c>
      <c r="J331" s="51">
        <f>D331*F331*I331/IF(H331=Taustatiedot!$B$25,1,1.05)</f>
        <v>0</v>
      </c>
      <c r="K331" s="19" t="str">
        <f t="shared" si="4"/>
        <v>tkm</v>
      </c>
      <c r="L331" s="49"/>
    </row>
    <row r="332" spans="2:12">
      <c r="B332" s="49"/>
      <c r="C332" s="49"/>
      <c r="D332" s="50"/>
      <c r="E332" s="49" t="s">
        <v>52</v>
      </c>
      <c r="F332" s="50"/>
      <c r="G332" s="49" t="s">
        <v>53</v>
      </c>
      <c r="H332" s="49"/>
      <c r="I332" s="49">
        <v>1</v>
      </c>
      <c r="J332" s="51">
        <f>D332*F332*I332/IF(H332=Taustatiedot!$B$25,1,1.05)</f>
        <v>0</v>
      </c>
      <c r="K332" s="19" t="str">
        <f t="shared" ref="K332:K395" si="5">E332&amp;G332</f>
        <v>tkm</v>
      </c>
      <c r="L332" s="49"/>
    </row>
    <row r="333" spans="2:12">
      <c r="B333" s="49"/>
      <c r="C333" s="49"/>
      <c r="D333" s="50"/>
      <c r="E333" s="49" t="s">
        <v>52</v>
      </c>
      <c r="F333" s="50"/>
      <c r="G333" s="49" t="s">
        <v>53</v>
      </c>
      <c r="H333" s="49"/>
      <c r="I333" s="49">
        <v>1</v>
      </c>
      <c r="J333" s="51">
        <f>D333*F333*I333/IF(H333=Taustatiedot!$B$25,1,1.05)</f>
        <v>0</v>
      </c>
      <c r="K333" s="19" t="str">
        <f t="shared" si="5"/>
        <v>tkm</v>
      </c>
      <c r="L333" s="49"/>
    </row>
    <row r="334" spans="2:12">
      <c r="B334" s="49"/>
      <c r="C334" s="49"/>
      <c r="D334" s="50"/>
      <c r="E334" s="49" t="s">
        <v>52</v>
      </c>
      <c r="F334" s="50"/>
      <c r="G334" s="49" t="s">
        <v>53</v>
      </c>
      <c r="H334" s="49"/>
      <c r="I334" s="49">
        <v>1</v>
      </c>
      <c r="J334" s="51">
        <f>D334*F334*I334/IF(H334=Taustatiedot!$B$25,1,1.05)</f>
        <v>0</v>
      </c>
      <c r="K334" s="19" t="str">
        <f t="shared" si="5"/>
        <v>tkm</v>
      </c>
      <c r="L334" s="49"/>
    </row>
    <row r="335" spans="2:12">
      <c r="B335" s="44"/>
      <c r="C335" s="44"/>
      <c r="D335" s="45"/>
      <c r="E335" s="49" t="s">
        <v>52</v>
      </c>
      <c r="F335" s="45"/>
      <c r="G335" s="49" t="s">
        <v>53</v>
      </c>
      <c r="H335" s="49"/>
      <c r="I335" s="49">
        <v>1</v>
      </c>
      <c r="J335" s="51">
        <f>D335*F335*I335/IF(H335=Taustatiedot!$B$25,1,1.05)</f>
        <v>0</v>
      </c>
      <c r="K335" s="19" t="str">
        <f t="shared" si="5"/>
        <v>tkm</v>
      </c>
      <c r="L335" s="49"/>
    </row>
    <row r="336" spans="2:12">
      <c r="B336" s="44"/>
      <c r="C336" s="44"/>
      <c r="D336" s="45"/>
      <c r="E336" s="49" t="s">
        <v>52</v>
      </c>
      <c r="F336" s="45"/>
      <c r="G336" s="49" t="s">
        <v>53</v>
      </c>
      <c r="H336" s="49"/>
      <c r="I336" s="49">
        <v>1</v>
      </c>
      <c r="J336" s="51">
        <f>D336*F336*I336/IF(H336=Taustatiedot!$B$25,1,1.05)</f>
        <v>0</v>
      </c>
      <c r="K336" s="19" t="str">
        <f t="shared" si="5"/>
        <v>tkm</v>
      </c>
      <c r="L336" s="49"/>
    </row>
    <row r="337" spans="2:12">
      <c r="B337" s="44"/>
      <c r="C337" s="44"/>
      <c r="D337" s="45"/>
      <c r="E337" s="49" t="s">
        <v>52</v>
      </c>
      <c r="F337" s="45"/>
      <c r="G337" s="49" t="s">
        <v>53</v>
      </c>
      <c r="H337" s="49"/>
      <c r="I337" s="49">
        <v>1</v>
      </c>
      <c r="J337" s="51">
        <f>D337*F337*I337/IF(H337=Taustatiedot!$B$25,1,1.05)</f>
        <v>0</v>
      </c>
      <c r="K337" s="19" t="str">
        <f t="shared" si="5"/>
        <v>tkm</v>
      </c>
      <c r="L337" s="49"/>
    </row>
    <row r="338" spans="2:12">
      <c r="B338" s="44"/>
      <c r="C338" s="44"/>
      <c r="D338" s="45"/>
      <c r="E338" s="49" t="s">
        <v>52</v>
      </c>
      <c r="F338" s="45"/>
      <c r="G338" s="49" t="s">
        <v>53</v>
      </c>
      <c r="H338" s="49"/>
      <c r="I338" s="49">
        <v>1</v>
      </c>
      <c r="J338" s="51">
        <f>D338*F338*I338/IF(H338=Taustatiedot!$B$25,1,1.05)</f>
        <v>0</v>
      </c>
      <c r="K338" s="19" t="str">
        <f t="shared" si="5"/>
        <v>tkm</v>
      </c>
      <c r="L338" s="49"/>
    </row>
    <row r="339" spans="2:12">
      <c r="B339" s="44"/>
      <c r="C339" s="44"/>
      <c r="D339" s="45"/>
      <c r="E339" s="49" t="s">
        <v>52</v>
      </c>
      <c r="F339" s="45"/>
      <c r="G339" s="49" t="s">
        <v>53</v>
      </c>
      <c r="H339" s="49"/>
      <c r="I339" s="49">
        <v>1</v>
      </c>
      <c r="J339" s="51">
        <f>D339*F339*I339/IF(H339=Taustatiedot!$B$25,1,1.05)</f>
        <v>0</v>
      </c>
      <c r="K339" s="19" t="str">
        <f t="shared" si="5"/>
        <v>tkm</v>
      </c>
      <c r="L339" s="49"/>
    </row>
    <row r="340" spans="2:12">
      <c r="B340" s="44"/>
      <c r="C340" s="44"/>
      <c r="D340" s="45"/>
      <c r="E340" s="49" t="s">
        <v>52</v>
      </c>
      <c r="F340" s="45"/>
      <c r="G340" s="49" t="s">
        <v>53</v>
      </c>
      <c r="H340" s="49"/>
      <c r="I340" s="49">
        <v>1</v>
      </c>
      <c r="J340" s="51">
        <f>D340*F340*I340/IF(H340=Taustatiedot!$B$25,1,1.05)</f>
        <v>0</v>
      </c>
      <c r="K340" s="19" t="str">
        <f t="shared" si="5"/>
        <v>tkm</v>
      </c>
      <c r="L340" s="49"/>
    </row>
    <row r="341" spans="2:12">
      <c r="B341" s="44"/>
      <c r="C341" s="44"/>
      <c r="D341" s="45"/>
      <c r="E341" s="49" t="s">
        <v>52</v>
      </c>
      <c r="F341" s="45"/>
      <c r="G341" s="49" t="s">
        <v>53</v>
      </c>
      <c r="H341" s="49"/>
      <c r="I341" s="49">
        <v>1</v>
      </c>
      <c r="J341" s="51">
        <f>D341*F341*I341/IF(H341=Taustatiedot!$B$25,1,1.05)</f>
        <v>0</v>
      </c>
      <c r="K341" s="19" t="str">
        <f t="shared" si="5"/>
        <v>tkm</v>
      </c>
      <c r="L341" s="49"/>
    </row>
    <row r="342" spans="2:12">
      <c r="B342" s="44"/>
      <c r="C342" s="44"/>
      <c r="D342" s="45"/>
      <c r="E342" s="49" t="s">
        <v>52</v>
      </c>
      <c r="F342" s="45"/>
      <c r="G342" s="49" t="s">
        <v>53</v>
      </c>
      <c r="H342" s="49"/>
      <c r="I342" s="49">
        <v>1</v>
      </c>
      <c r="J342" s="51">
        <f>D342*F342*I342/IF(H342=Taustatiedot!$B$25,1,1.05)</f>
        <v>0</v>
      </c>
      <c r="K342" s="19" t="str">
        <f t="shared" si="5"/>
        <v>tkm</v>
      </c>
      <c r="L342" s="49"/>
    </row>
    <row r="343" spans="2:12">
      <c r="B343" s="44"/>
      <c r="C343" s="44"/>
      <c r="D343" s="45"/>
      <c r="E343" s="49" t="s">
        <v>52</v>
      </c>
      <c r="F343" s="45"/>
      <c r="G343" s="49" t="s">
        <v>53</v>
      </c>
      <c r="H343" s="49"/>
      <c r="I343" s="49">
        <v>1</v>
      </c>
      <c r="J343" s="51">
        <f>D343*F343*I343/IF(H343=Taustatiedot!$B$25,1,1.05)</f>
        <v>0</v>
      </c>
      <c r="K343" s="19" t="str">
        <f t="shared" si="5"/>
        <v>tkm</v>
      </c>
      <c r="L343" s="49"/>
    </row>
    <row r="344" spans="2:12">
      <c r="B344" s="44"/>
      <c r="C344" s="44"/>
      <c r="D344" s="45"/>
      <c r="E344" s="49" t="s">
        <v>52</v>
      </c>
      <c r="F344" s="45"/>
      <c r="G344" s="49" t="s">
        <v>53</v>
      </c>
      <c r="H344" s="49"/>
      <c r="I344" s="49">
        <v>1</v>
      </c>
      <c r="J344" s="51">
        <f>D344*F344*I344/IF(H344=Taustatiedot!$B$25,1,1.05)</f>
        <v>0</v>
      </c>
      <c r="K344" s="19" t="str">
        <f t="shared" si="5"/>
        <v>tkm</v>
      </c>
      <c r="L344" s="49"/>
    </row>
    <row r="345" spans="2:12">
      <c r="B345" s="44"/>
      <c r="C345" s="44"/>
      <c r="D345" s="45"/>
      <c r="E345" s="49" t="s">
        <v>52</v>
      </c>
      <c r="F345" s="45"/>
      <c r="G345" s="49" t="s">
        <v>53</v>
      </c>
      <c r="H345" s="49"/>
      <c r="I345" s="49">
        <v>1</v>
      </c>
      <c r="J345" s="51">
        <f>D345*F345*I345/IF(H345=Taustatiedot!$B$25,1,1.05)</f>
        <v>0</v>
      </c>
      <c r="K345" s="19" t="str">
        <f t="shared" si="5"/>
        <v>tkm</v>
      </c>
      <c r="L345" s="49"/>
    </row>
    <row r="346" spans="2:12">
      <c r="B346" s="44"/>
      <c r="C346" s="44"/>
      <c r="D346" s="45"/>
      <c r="E346" s="49" t="s">
        <v>52</v>
      </c>
      <c r="F346" s="45"/>
      <c r="G346" s="49" t="s">
        <v>53</v>
      </c>
      <c r="H346" s="49"/>
      <c r="I346" s="49">
        <v>1</v>
      </c>
      <c r="J346" s="51">
        <f>D346*F346*I346/IF(H346=Taustatiedot!$B$25,1,1.05)</f>
        <v>0</v>
      </c>
      <c r="K346" s="19" t="str">
        <f t="shared" si="5"/>
        <v>tkm</v>
      </c>
      <c r="L346" s="49"/>
    </row>
    <row r="347" spans="2:12">
      <c r="B347" s="44"/>
      <c r="C347" s="44"/>
      <c r="D347" s="45"/>
      <c r="E347" s="49" t="s">
        <v>52</v>
      </c>
      <c r="F347" s="45"/>
      <c r="G347" s="49" t="s">
        <v>53</v>
      </c>
      <c r="H347" s="49"/>
      <c r="I347" s="49">
        <v>1</v>
      </c>
      <c r="J347" s="51">
        <f>D347*F347*I347/IF(H347=Taustatiedot!$B$25,1,1.05)</f>
        <v>0</v>
      </c>
      <c r="K347" s="19" t="str">
        <f t="shared" si="5"/>
        <v>tkm</v>
      </c>
      <c r="L347" s="49"/>
    </row>
    <row r="348" spans="2:12">
      <c r="B348" s="44"/>
      <c r="C348" s="44"/>
      <c r="D348" s="45"/>
      <c r="E348" s="49" t="s">
        <v>52</v>
      </c>
      <c r="F348" s="45"/>
      <c r="G348" s="49" t="s">
        <v>53</v>
      </c>
      <c r="H348" s="49"/>
      <c r="I348" s="49">
        <v>1</v>
      </c>
      <c r="J348" s="51">
        <f>D348*F348*I348/IF(H348=Taustatiedot!$B$25,1,1.05)</f>
        <v>0</v>
      </c>
      <c r="K348" s="19" t="str">
        <f t="shared" si="5"/>
        <v>tkm</v>
      </c>
      <c r="L348" s="49"/>
    </row>
    <row r="349" spans="2:12">
      <c r="B349" s="44"/>
      <c r="C349" s="44"/>
      <c r="D349" s="45"/>
      <c r="E349" s="49" t="s">
        <v>52</v>
      </c>
      <c r="F349" s="45"/>
      <c r="G349" s="49" t="s">
        <v>53</v>
      </c>
      <c r="H349" s="49"/>
      <c r="I349" s="49">
        <v>1</v>
      </c>
      <c r="J349" s="51">
        <f>D349*F349*I349/IF(H349=Taustatiedot!$B$25,1,1.05)</f>
        <v>0</v>
      </c>
      <c r="K349" s="19" t="str">
        <f t="shared" si="5"/>
        <v>tkm</v>
      </c>
      <c r="L349" s="49"/>
    </row>
    <row r="350" spans="2:12">
      <c r="B350" s="44"/>
      <c r="C350" s="44"/>
      <c r="D350" s="45"/>
      <c r="E350" s="49" t="s">
        <v>52</v>
      </c>
      <c r="F350" s="45"/>
      <c r="G350" s="49" t="s">
        <v>53</v>
      </c>
      <c r="H350" s="49"/>
      <c r="I350" s="49">
        <v>1</v>
      </c>
      <c r="J350" s="51">
        <f>D350*F350*I350/IF(H350=Taustatiedot!$B$25,1,1.05)</f>
        <v>0</v>
      </c>
      <c r="K350" s="19" t="str">
        <f t="shared" si="5"/>
        <v>tkm</v>
      </c>
      <c r="L350" s="49"/>
    </row>
    <row r="351" spans="2:12">
      <c r="B351" s="44"/>
      <c r="C351" s="44"/>
      <c r="D351" s="45"/>
      <c r="E351" s="49" t="s">
        <v>52</v>
      </c>
      <c r="F351" s="45"/>
      <c r="G351" s="49" t="s">
        <v>53</v>
      </c>
      <c r="H351" s="49"/>
      <c r="I351" s="49">
        <v>1</v>
      </c>
      <c r="J351" s="51">
        <f>D351*F351*I351/IF(H351=Taustatiedot!$B$25,1,1.05)</f>
        <v>0</v>
      </c>
      <c r="K351" s="19" t="str">
        <f t="shared" si="5"/>
        <v>tkm</v>
      </c>
      <c r="L351" s="49"/>
    </row>
    <row r="352" spans="2:12">
      <c r="B352" s="44"/>
      <c r="C352" s="44"/>
      <c r="D352" s="45"/>
      <c r="E352" s="49" t="s">
        <v>52</v>
      </c>
      <c r="F352" s="45"/>
      <c r="G352" s="49" t="s">
        <v>53</v>
      </c>
      <c r="H352" s="49"/>
      <c r="I352" s="49">
        <v>1</v>
      </c>
      <c r="J352" s="51">
        <f>D352*F352*I352/IF(H352=Taustatiedot!$B$25,1,1.05)</f>
        <v>0</v>
      </c>
      <c r="K352" s="19" t="str">
        <f t="shared" si="5"/>
        <v>tkm</v>
      </c>
      <c r="L352" s="49"/>
    </row>
    <row r="353" spans="2:12">
      <c r="B353" s="44"/>
      <c r="C353" s="44"/>
      <c r="D353" s="45"/>
      <c r="E353" s="49" t="s">
        <v>52</v>
      </c>
      <c r="F353" s="45"/>
      <c r="G353" s="49" t="s">
        <v>53</v>
      </c>
      <c r="H353" s="49"/>
      <c r="I353" s="49">
        <v>1</v>
      </c>
      <c r="J353" s="51">
        <f>D353*F353*I353/IF(H353=Taustatiedot!$B$25,1,1.05)</f>
        <v>0</v>
      </c>
      <c r="K353" s="19" t="str">
        <f t="shared" si="5"/>
        <v>tkm</v>
      </c>
      <c r="L353" s="49"/>
    </row>
    <row r="354" spans="2:12">
      <c r="B354" s="44"/>
      <c r="C354" s="44"/>
      <c r="D354" s="45"/>
      <c r="E354" s="49" t="s">
        <v>52</v>
      </c>
      <c r="F354" s="45"/>
      <c r="G354" s="49" t="s">
        <v>53</v>
      </c>
      <c r="H354" s="49"/>
      <c r="I354" s="49">
        <v>1</v>
      </c>
      <c r="J354" s="51">
        <f>D354*F354*I354/IF(H354=Taustatiedot!$B$25,1,1.05)</f>
        <v>0</v>
      </c>
      <c r="K354" s="19" t="str">
        <f t="shared" si="5"/>
        <v>tkm</v>
      </c>
      <c r="L354" s="49"/>
    </row>
    <row r="355" spans="2:12">
      <c r="B355" s="44"/>
      <c r="C355" s="44"/>
      <c r="D355" s="45"/>
      <c r="E355" s="49" t="s">
        <v>52</v>
      </c>
      <c r="F355" s="45"/>
      <c r="G355" s="49" t="s">
        <v>53</v>
      </c>
      <c r="H355" s="49"/>
      <c r="I355" s="49">
        <v>1</v>
      </c>
      <c r="J355" s="51">
        <f>D355*F355*I355/IF(H355=Taustatiedot!$B$25,1,1.05)</f>
        <v>0</v>
      </c>
      <c r="K355" s="19" t="str">
        <f t="shared" si="5"/>
        <v>tkm</v>
      </c>
      <c r="L355" s="49"/>
    </row>
    <row r="356" spans="2:12">
      <c r="B356" s="44"/>
      <c r="C356" s="44"/>
      <c r="D356" s="45"/>
      <c r="E356" s="49" t="s">
        <v>52</v>
      </c>
      <c r="F356" s="45"/>
      <c r="G356" s="49" t="s">
        <v>53</v>
      </c>
      <c r="H356" s="49"/>
      <c r="I356" s="49">
        <v>1</v>
      </c>
      <c r="J356" s="51">
        <f>D356*F356*I356/IF(H356=Taustatiedot!$B$25,1,1.05)</f>
        <v>0</v>
      </c>
      <c r="K356" s="19" t="str">
        <f t="shared" si="5"/>
        <v>tkm</v>
      </c>
      <c r="L356" s="49"/>
    </row>
    <row r="357" spans="2:12">
      <c r="B357" s="44"/>
      <c r="C357" s="44"/>
      <c r="D357" s="45"/>
      <c r="E357" s="49" t="s">
        <v>52</v>
      </c>
      <c r="F357" s="45"/>
      <c r="G357" s="49" t="s">
        <v>53</v>
      </c>
      <c r="H357" s="49"/>
      <c r="I357" s="49">
        <v>1</v>
      </c>
      <c r="J357" s="51">
        <f>D357*F357*I357/IF(H357=Taustatiedot!$B$25,1,1.05)</f>
        <v>0</v>
      </c>
      <c r="K357" s="19" t="str">
        <f t="shared" si="5"/>
        <v>tkm</v>
      </c>
      <c r="L357" s="49"/>
    </row>
    <row r="358" spans="2:12">
      <c r="B358" s="44"/>
      <c r="C358" s="44"/>
      <c r="D358" s="45"/>
      <c r="E358" s="49" t="s">
        <v>52</v>
      </c>
      <c r="F358" s="45"/>
      <c r="G358" s="49" t="s">
        <v>53</v>
      </c>
      <c r="H358" s="49"/>
      <c r="I358" s="49">
        <v>1</v>
      </c>
      <c r="J358" s="51">
        <f>D358*F358*I358/IF(H358=Taustatiedot!$B$25,1,1.05)</f>
        <v>0</v>
      </c>
      <c r="K358" s="19" t="str">
        <f t="shared" si="5"/>
        <v>tkm</v>
      </c>
      <c r="L358" s="49"/>
    </row>
    <row r="359" spans="2:12">
      <c r="B359" s="44"/>
      <c r="C359" s="44"/>
      <c r="D359" s="45"/>
      <c r="E359" s="49" t="s">
        <v>52</v>
      </c>
      <c r="F359" s="45"/>
      <c r="G359" s="49" t="s">
        <v>53</v>
      </c>
      <c r="H359" s="49"/>
      <c r="I359" s="49">
        <v>1</v>
      </c>
      <c r="J359" s="51">
        <f>D359*F359*I359/IF(H359=Taustatiedot!$B$25,1,1.05)</f>
        <v>0</v>
      </c>
      <c r="K359" s="19" t="str">
        <f t="shared" si="5"/>
        <v>tkm</v>
      </c>
      <c r="L359" s="49"/>
    </row>
    <row r="360" spans="2:12">
      <c r="B360" s="44"/>
      <c r="C360" s="44"/>
      <c r="D360" s="45"/>
      <c r="E360" s="49" t="s">
        <v>52</v>
      </c>
      <c r="F360" s="45"/>
      <c r="G360" s="49" t="s">
        <v>53</v>
      </c>
      <c r="H360" s="49"/>
      <c r="I360" s="49">
        <v>1</v>
      </c>
      <c r="J360" s="51">
        <f>D360*F360*I360/IF(H360=Taustatiedot!$B$25,1,1.05)</f>
        <v>0</v>
      </c>
      <c r="K360" s="19" t="str">
        <f t="shared" si="5"/>
        <v>tkm</v>
      </c>
      <c r="L360" s="49"/>
    </row>
    <row r="361" spans="2:12">
      <c r="B361" s="44"/>
      <c r="C361" s="44"/>
      <c r="D361" s="45"/>
      <c r="E361" s="49" t="s">
        <v>52</v>
      </c>
      <c r="F361" s="45"/>
      <c r="G361" s="49" t="s">
        <v>53</v>
      </c>
      <c r="H361" s="49"/>
      <c r="I361" s="49">
        <v>1</v>
      </c>
      <c r="J361" s="51">
        <f>D361*F361*I361/IF(H361=Taustatiedot!$B$25,1,1.05)</f>
        <v>0</v>
      </c>
      <c r="K361" s="19" t="str">
        <f t="shared" si="5"/>
        <v>tkm</v>
      </c>
      <c r="L361" s="49"/>
    </row>
    <row r="362" spans="2:12">
      <c r="B362" s="44"/>
      <c r="C362" s="44"/>
      <c r="D362" s="45"/>
      <c r="E362" s="49" t="s">
        <v>52</v>
      </c>
      <c r="F362" s="45"/>
      <c r="G362" s="49" t="s">
        <v>53</v>
      </c>
      <c r="H362" s="49"/>
      <c r="I362" s="49">
        <v>1</v>
      </c>
      <c r="J362" s="51">
        <f>D362*F362*I362/IF(H362=Taustatiedot!$B$25,1,1.05)</f>
        <v>0</v>
      </c>
      <c r="K362" s="19" t="str">
        <f t="shared" si="5"/>
        <v>tkm</v>
      </c>
      <c r="L362" s="49"/>
    </row>
    <row r="363" spans="2:12">
      <c r="B363" s="44"/>
      <c r="C363" s="44"/>
      <c r="D363" s="45"/>
      <c r="E363" s="49" t="s">
        <v>52</v>
      </c>
      <c r="F363" s="45"/>
      <c r="G363" s="49" t="s">
        <v>53</v>
      </c>
      <c r="H363" s="49"/>
      <c r="I363" s="49">
        <v>1</v>
      </c>
      <c r="J363" s="51">
        <f>D363*F363*I363/IF(H363=Taustatiedot!$B$25,1,1.05)</f>
        <v>0</v>
      </c>
      <c r="K363" s="19" t="str">
        <f t="shared" si="5"/>
        <v>tkm</v>
      </c>
      <c r="L363" s="49"/>
    </row>
    <row r="364" spans="2:12">
      <c r="B364" s="44"/>
      <c r="C364" s="44"/>
      <c r="D364" s="45"/>
      <c r="E364" s="49" t="s">
        <v>52</v>
      </c>
      <c r="F364" s="45"/>
      <c r="G364" s="49" t="s">
        <v>53</v>
      </c>
      <c r="H364" s="49"/>
      <c r="I364" s="49">
        <v>1</v>
      </c>
      <c r="J364" s="51">
        <f>D364*F364*I364/IF(H364=Taustatiedot!$B$25,1,1.05)</f>
        <v>0</v>
      </c>
      <c r="K364" s="19" t="str">
        <f t="shared" si="5"/>
        <v>tkm</v>
      </c>
      <c r="L364" s="49"/>
    </row>
    <row r="365" spans="2:12">
      <c r="B365" s="44"/>
      <c r="C365" s="44"/>
      <c r="D365" s="45"/>
      <c r="E365" s="49" t="s">
        <v>52</v>
      </c>
      <c r="F365" s="45"/>
      <c r="G365" s="49" t="s">
        <v>53</v>
      </c>
      <c r="H365" s="49"/>
      <c r="I365" s="49">
        <v>1</v>
      </c>
      <c r="J365" s="51">
        <f>D365*F365*I365/IF(H365=Taustatiedot!$B$25,1,1.05)</f>
        <v>0</v>
      </c>
      <c r="K365" s="19" t="str">
        <f t="shared" si="5"/>
        <v>tkm</v>
      </c>
      <c r="L365" s="49"/>
    </row>
    <row r="366" spans="2:12">
      <c r="B366" s="44"/>
      <c r="C366" s="44"/>
      <c r="D366" s="45"/>
      <c r="E366" s="49" t="s">
        <v>52</v>
      </c>
      <c r="F366" s="45"/>
      <c r="G366" s="49" t="s">
        <v>53</v>
      </c>
      <c r="H366" s="49"/>
      <c r="I366" s="49">
        <v>1</v>
      </c>
      <c r="J366" s="51">
        <f>D366*F366*I366/IF(H366=Taustatiedot!$B$25,1,1.05)</f>
        <v>0</v>
      </c>
      <c r="K366" s="19" t="str">
        <f t="shared" si="5"/>
        <v>tkm</v>
      </c>
      <c r="L366" s="49"/>
    </row>
    <row r="367" spans="2:12">
      <c r="B367" s="44"/>
      <c r="C367" s="44"/>
      <c r="D367" s="45"/>
      <c r="E367" s="49" t="s">
        <v>52</v>
      </c>
      <c r="F367" s="45"/>
      <c r="G367" s="49" t="s">
        <v>53</v>
      </c>
      <c r="H367" s="49"/>
      <c r="I367" s="49">
        <v>1</v>
      </c>
      <c r="J367" s="51">
        <f>D367*F367*I367/IF(H367=Taustatiedot!$B$25,1,1.05)</f>
        <v>0</v>
      </c>
      <c r="K367" s="19" t="str">
        <f t="shared" si="5"/>
        <v>tkm</v>
      </c>
      <c r="L367" s="49"/>
    </row>
    <row r="368" spans="2:12">
      <c r="B368" s="44"/>
      <c r="C368" s="44"/>
      <c r="D368" s="45"/>
      <c r="E368" s="49" t="s">
        <v>52</v>
      </c>
      <c r="F368" s="45"/>
      <c r="G368" s="49" t="s">
        <v>53</v>
      </c>
      <c r="H368" s="49"/>
      <c r="I368" s="49">
        <v>1</v>
      </c>
      <c r="J368" s="51">
        <f>D368*F368*I368/IF(H368=Taustatiedot!$B$25,1,1.05)</f>
        <v>0</v>
      </c>
      <c r="K368" s="19" t="str">
        <f t="shared" si="5"/>
        <v>tkm</v>
      </c>
      <c r="L368" s="49"/>
    </row>
    <row r="369" spans="2:12">
      <c r="B369" s="44"/>
      <c r="C369" s="44"/>
      <c r="D369" s="45"/>
      <c r="E369" s="49" t="s">
        <v>52</v>
      </c>
      <c r="F369" s="45"/>
      <c r="G369" s="49" t="s">
        <v>53</v>
      </c>
      <c r="H369" s="49"/>
      <c r="I369" s="49">
        <v>1</v>
      </c>
      <c r="J369" s="51">
        <f>D369*F369*I369/IF(H369=Taustatiedot!$B$25,1,1.05)</f>
        <v>0</v>
      </c>
      <c r="K369" s="19" t="str">
        <f t="shared" si="5"/>
        <v>tkm</v>
      </c>
      <c r="L369" s="49"/>
    </row>
    <row r="370" spans="2:12">
      <c r="B370" s="44"/>
      <c r="C370" s="44"/>
      <c r="D370" s="45"/>
      <c r="E370" s="49" t="s">
        <v>52</v>
      </c>
      <c r="F370" s="45"/>
      <c r="G370" s="49" t="s">
        <v>53</v>
      </c>
      <c r="H370" s="49"/>
      <c r="I370" s="49">
        <v>1</v>
      </c>
      <c r="J370" s="51">
        <f>D370*F370*I370/IF(H370=Taustatiedot!$B$25,1,1.05)</f>
        <v>0</v>
      </c>
      <c r="K370" s="19" t="str">
        <f t="shared" si="5"/>
        <v>tkm</v>
      </c>
      <c r="L370" s="49"/>
    </row>
    <row r="371" spans="2:12">
      <c r="B371" s="44"/>
      <c r="C371" s="44"/>
      <c r="D371" s="45"/>
      <c r="E371" s="49" t="s">
        <v>52</v>
      </c>
      <c r="F371" s="45"/>
      <c r="G371" s="49" t="s">
        <v>53</v>
      </c>
      <c r="H371" s="49"/>
      <c r="I371" s="49">
        <v>1</v>
      </c>
      <c r="J371" s="51">
        <f>D371*F371*I371/IF(H371=Taustatiedot!$B$25,1,1.05)</f>
        <v>0</v>
      </c>
      <c r="K371" s="19" t="str">
        <f t="shared" si="5"/>
        <v>tkm</v>
      </c>
      <c r="L371" s="49"/>
    </row>
    <row r="372" spans="2:12">
      <c r="B372" s="44"/>
      <c r="C372" s="44"/>
      <c r="D372" s="45"/>
      <c r="E372" s="49" t="s">
        <v>52</v>
      </c>
      <c r="F372" s="45"/>
      <c r="G372" s="49" t="s">
        <v>53</v>
      </c>
      <c r="H372" s="49"/>
      <c r="I372" s="49">
        <v>1</v>
      </c>
      <c r="J372" s="51">
        <f>D372*F372*I372/IF(H372=Taustatiedot!$B$25,1,1.05)</f>
        <v>0</v>
      </c>
      <c r="K372" s="19" t="str">
        <f t="shared" si="5"/>
        <v>tkm</v>
      </c>
      <c r="L372" s="49"/>
    </row>
    <row r="373" spans="2:12">
      <c r="B373" s="44"/>
      <c r="C373" s="44"/>
      <c r="D373" s="45"/>
      <c r="E373" s="49" t="s">
        <v>52</v>
      </c>
      <c r="F373" s="45"/>
      <c r="G373" s="49" t="s">
        <v>53</v>
      </c>
      <c r="H373" s="49"/>
      <c r="I373" s="49">
        <v>1</v>
      </c>
      <c r="J373" s="51">
        <f>D373*F373*I373/IF(H373=Taustatiedot!$B$25,1,1.05)</f>
        <v>0</v>
      </c>
      <c r="K373" s="19" t="str">
        <f t="shared" si="5"/>
        <v>tkm</v>
      </c>
      <c r="L373" s="49"/>
    </row>
    <row r="374" spans="2:12">
      <c r="B374" s="44"/>
      <c r="C374" s="44"/>
      <c r="D374" s="45"/>
      <c r="E374" s="49" t="s">
        <v>52</v>
      </c>
      <c r="F374" s="45"/>
      <c r="G374" s="49" t="s">
        <v>53</v>
      </c>
      <c r="H374" s="49"/>
      <c r="I374" s="49">
        <v>1</v>
      </c>
      <c r="J374" s="51">
        <f>D374*F374*I374/IF(H374=Taustatiedot!$B$25,1,1.05)</f>
        <v>0</v>
      </c>
      <c r="K374" s="19" t="str">
        <f t="shared" si="5"/>
        <v>tkm</v>
      </c>
      <c r="L374" s="49"/>
    </row>
    <row r="375" spans="2:12">
      <c r="B375" s="44"/>
      <c r="C375" s="44"/>
      <c r="D375" s="45"/>
      <c r="E375" s="49" t="s">
        <v>52</v>
      </c>
      <c r="F375" s="45"/>
      <c r="G375" s="49" t="s">
        <v>53</v>
      </c>
      <c r="H375" s="49"/>
      <c r="I375" s="49">
        <v>1</v>
      </c>
      <c r="J375" s="51">
        <f>D375*F375*I375/IF(H375=Taustatiedot!$B$25,1,1.05)</f>
        <v>0</v>
      </c>
      <c r="K375" s="19" t="str">
        <f t="shared" si="5"/>
        <v>tkm</v>
      </c>
      <c r="L375" s="49"/>
    </row>
    <row r="376" spans="2:12">
      <c r="B376" s="44"/>
      <c r="C376" s="44"/>
      <c r="D376" s="45"/>
      <c r="E376" s="49" t="s">
        <v>52</v>
      </c>
      <c r="F376" s="45"/>
      <c r="G376" s="49" t="s">
        <v>53</v>
      </c>
      <c r="H376" s="49"/>
      <c r="I376" s="49">
        <v>1</v>
      </c>
      <c r="J376" s="51">
        <f>D376*F376*I376/IF(H376=Taustatiedot!$B$25,1,1.05)</f>
        <v>0</v>
      </c>
      <c r="K376" s="19" t="str">
        <f t="shared" si="5"/>
        <v>tkm</v>
      </c>
      <c r="L376" s="49"/>
    </row>
    <row r="377" spans="2:12">
      <c r="B377" s="44"/>
      <c r="C377" s="44"/>
      <c r="D377" s="45"/>
      <c r="E377" s="49" t="s">
        <v>52</v>
      </c>
      <c r="F377" s="45"/>
      <c r="G377" s="49" t="s">
        <v>53</v>
      </c>
      <c r="H377" s="49"/>
      <c r="I377" s="49">
        <v>1</v>
      </c>
      <c r="J377" s="51">
        <f>D377*F377*I377/IF(H377=Taustatiedot!$B$25,1,1.05)</f>
        <v>0</v>
      </c>
      <c r="K377" s="19" t="str">
        <f t="shared" si="5"/>
        <v>tkm</v>
      </c>
      <c r="L377" s="49"/>
    </row>
    <row r="378" spans="2:12">
      <c r="B378" s="44"/>
      <c r="C378" s="44"/>
      <c r="D378" s="45"/>
      <c r="E378" s="49" t="s">
        <v>52</v>
      </c>
      <c r="F378" s="45"/>
      <c r="G378" s="49" t="s">
        <v>53</v>
      </c>
      <c r="H378" s="49"/>
      <c r="I378" s="49">
        <v>1</v>
      </c>
      <c r="J378" s="51">
        <f>D378*F378*I378/IF(H378=Taustatiedot!$B$25,1,1.05)</f>
        <v>0</v>
      </c>
      <c r="K378" s="19" t="str">
        <f t="shared" si="5"/>
        <v>tkm</v>
      </c>
      <c r="L378" s="49"/>
    </row>
    <row r="379" spans="2:12">
      <c r="B379" s="44"/>
      <c r="C379" s="44"/>
      <c r="D379" s="45"/>
      <c r="E379" s="49" t="s">
        <v>52</v>
      </c>
      <c r="F379" s="45"/>
      <c r="G379" s="49" t="s">
        <v>53</v>
      </c>
      <c r="H379" s="49"/>
      <c r="I379" s="49">
        <v>1</v>
      </c>
      <c r="J379" s="51">
        <f>D379*F379*I379/IF(H379=Taustatiedot!$B$25,1,1.05)</f>
        <v>0</v>
      </c>
      <c r="K379" s="19" t="str">
        <f t="shared" si="5"/>
        <v>tkm</v>
      </c>
      <c r="L379" s="49"/>
    </row>
    <row r="380" spans="2:12">
      <c r="B380" s="44"/>
      <c r="C380" s="44"/>
      <c r="D380" s="45"/>
      <c r="E380" s="49" t="s">
        <v>52</v>
      </c>
      <c r="F380" s="45"/>
      <c r="G380" s="49" t="s">
        <v>53</v>
      </c>
      <c r="H380" s="49"/>
      <c r="I380" s="49">
        <v>1</v>
      </c>
      <c r="J380" s="51">
        <f>D380*F380*I380/IF(H380=Taustatiedot!$B$25,1,1.05)</f>
        <v>0</v>
      </c>
      <c r="K380" s="19" t="str">
        <f t="shared" si="5"/>
        <v>tkm</v>
      </c>
      <c r="L380" s="49"/>
    </row>
    <row r="381" spans="2:12">
      <c r="B381" s="44"/>
      <c r="C381" s="44"/>
      <c r="D381" s="45"/>
      <c r="E381" s="49" t="s">
        <v>52</v>
      </c>
      <c r="F381" s="45"/>
      <c r="G381" s="49" t="s">
        <v>53</v>
      </c>
      <c r="H381" s="49"/>
      <c r="I381" s="49">
        <v>1</v>
      </c>
      <c r="J381" s="51">
        <f>D381*F381*I381/IF(H381=Taustatiedot!$B$25,1,1.05)</f>
        <v>0</v>
      </c>
      <c r="K381" s="19" t="str">
        <f t="shared" si="5"/>
        <v>tkm</v>
      </c>
      <c r="L381" s="49"/>
    </row>
    <row r="382" spans="2:12">
      <c r="B382" s="44"/>
      <c r="C382" s="44"/>
      <c r="D382" s="45"/>
      <c r="E382" s="49" t="s">
        <v>52</v>
      </c>
      <c r="F382" s="45"/>
      <c r="G382" s="49" t="s">
        <v>53</v>
      </c>
      <c r="H382" s="49"/>
      <c r="I382" s="49">
        <v>1</v>
      </c>
      <c r="J382" s="51">
        <f>D382*F382*I382/IF(H382=Taustatiedot!$B$25,1,1.05)</f>
        <v>0</v>
      </c>
      <c r="K382" s="19" t="str">
        <f t="shared" si="5"/>
        <v>tkm</v>
      </c>
      <c r="L382" s="49"/>
    </row>
    <row r="383" spans="2:12">
      <c r="B383" s="44"/>
      <c r="C383" s="44"/>
      <c r="D383" s="45"/>
      <c r="E383" s="49" t="s">
        <v>52</v>
      </c>
      <c r="F383" s="45"/>
      <c r="G383" s="49" t="s">
        <v>53</v>
      </c>
      <c r="H383" s="49"/>
      <c r="I383" s="49">
        <v>1</v>
      </c>
      <c r="J383" s="51">
        <f>D383*F383*I383/IF(H383=Taustatiedot!$B$25,1,1.05)</f>
        <v>0</v>
      </c>
      <c r="K383" s="19" t="str">
        <f t="shared" si="5"/>
        <v>tkm</v>
      </c>
      <c r="L383" s="49"/>
    </row>
    <row r="384" spans="2:12">
      <c r="B384" s="44"/>
      <c r="C384" s="44"/>
      <c r="D384" s="45"/>
      <c r="E384" s="49" t="s">
        <v>52</v>
      </c>
      <c r="F384" s="45"/>
      <c r="G384" s="49" t="s">
        <v>53</v>
      </c>
      <c r="H384" s="49"/>
      <c r="I384" s="49">
        <v>1</v>
      </c>
      <c r="J384" s="51">
        <f>D384*F384*I384/IF(H384=Taustatiedot!$B$25,1,1.05)</f>
        <v>0</v>
      </c>
      <c r="K384" s="19" t="str">
        <f t="shared" si="5"/>
        <v>tkm</v>
      </c>
      <c r="L384" s="49"/>
    </row>
    <row r="385" spans="2:12">
      <c r="B385" s="44"/>
      <c r="C385" s="44"/>
      <c r="D385" s="45"/>
      <c r="E385" s="49" t="s">
        <v>52</v>
      </c>
      <c r="F385" s="45"/>
      <c r="G385" s="49" t="s">
        <v>53</v>
      </c>
      <c r="H385" s="49"/>
      <c r="I385" s="49">
        <v>1</v>
      </c>
      <c r="J385" s="51">
        <f>D385*F385*I385/IF(H385=Taustatiedot!$B$25,1,1.05)</f>
        <v>0</v>
      </c>
      <c r="K385" s="19" t="str">
        <f t="shared" si="5"/>
        <v>tkm</v>
      </c>
      <c r="L385" s="49"/>
    </row>
    <row r="386" spans="2:12">
      <c r="B386" s="44"/>
      <c r="C386" s="44"/>
      <c r="D386" s="45"/>
      <c r="E386" s="49" t="s">
        <v>52</v>
      </c>
      <c r="F386" s="45"/>
      <c r="G386" s="49" t="s">
        <v>53</v>
      </c>
      <c r="H386" s="49"/>
      <c r="I386" s="49">
        <v>1</v>
      </c>
      <c r="J386" s="51">
        <f>D386*F386*I386/IF(H386=Taustatiedot!$B$25,1,1.05)</f>
        <v>0</v>
      </c>
      <c r="K386" s="19" t="str">
        <f t="shared" si="5"/>
        <v>tkm</v>
      </c>
      <c r="L386" s="49"/>
    </row>
    <row r="387" spans="2:12">
      <c r="B387" s="44"/>
      <c r="C387" s="44"/>
      <c r="D387" s="45"/>
      <c r="E387" s="49" t="s">
        <v>52</v>
      </c>
      <c r="F387" s="45"/>
      <c r="G387" s="49" t="s">
        <v>53</v>
      </c>
      <c r="H387" s="49"/>
      <c r="I387" s="49">
        <v>1</v>
      </c>
      <c r="J387" s="51">
        <f>D387*F387*I387/IF(H387=Taustatiedot!$B$25,1,1.05)</f>
        <v>0</v>
      </c>
      <c r="K387" s="19" t="str">
        <f t="shared" si="5"/>
        <v>tkm</v>
      </c>
      <c r="L387" s="49"/>
    </row>
    <row r="388" spans="2:12">
      <c r="B388" s="44"/>
      <c r="C388" s="44"/>
      <c r="D388" s="45"/>
      <c r="E388" s="49" t="s">
        <v>52</v>
      </c>
      <c r="F388" s="45"/>
      <c r="G388" s="49" t="s">
        <v>53</v>
      </c>
      <c r="H388" s="49"/>
      <c r="I388" s="49">
        <v>1</v>
      </c>
      <c r="J388" s="51">
        <f>D388*F388*I388/IF(H388=Taustatiedot!$B$25,1,1.05)</f>
        <v>0</v>
      </c>
      <c r="K388" s="19" t="str">
        <f t="shared" si="5"/>
        <v>tkm</v>
      </c>
      <c r="L388" s="49"/>
    </row>
    <row r="389" spans="2:12">
      <c r="B389" s="44"/>
      <c r="C389" s="44"/>
      <c r="D389" s="45"/>
      <c r="E389" s="49" t="s">
        <v>52</v>
      </c>
      <c r="F389" s="45"/>
      <c r="G389" s="49" t="s">
        <v>53</v>
      </c>
      <c r="H389" s="49"/>
      <c r="I389" s="49">
        <v>1</v>
      </c>
      <c r="J389" s="51">
        <f>D389*F389*I389/IF(H389=Taustatiedot!$B$25,1,1.05)</f>
        <v>0</v>
      </c>
      <c r="K389" s="19" t="str">
        <f t="shared" si="5"/>
        <v>tkm</v>
      </c>
      <c r="L389" s="49"/>
    </row>
    <row r="390" spans="2:12">
      <c r="B390" s="44"/>
      <c r="C390" s="44"/>
      <c r="D390" s="45"/>
      <c r="E390" s="49" t="s">
        <v>52</v>
      </c>
      <c r="F390" s="45"/>
      <c r="G390" s="49" t="s">
        <v>53</v>
      </c>
      <c r="H390" s="49"/>
      <c r="I390" s="49">
        <v>1</v>
      </c>
      <c r="J390" s="51">
        <f>D390*F390*I390/IF(H390=Taustatiedot!$B$25,1,1.05)</f>
        <v>0</v>
      </c>
      <c r="K390" s="19" t="str">
        <f t="shared" si="5"/>
        <v>tkm</v>
      </c>
      <c r="L390" s="49"/>
    </row>
    <row r="391" spans="2:12">
      <c r="B391" s="44"/>
      <c r="C391" s="44"/>
      <c r="D391" s="45"/>
      <c r="E391" s="49" t="s">
        <v>52</v>
      </c>
      <c r="F391" s="45"/>
      <c r="G391" s="49" t="s">
        <v>53</v>
      </c>
      <c r="H391" s="49"/>
      <c r="I391" s="49">
        <v>1</v>
      </c>
      <c r="J391" s="51">
        <f>D391*F391*I391/IF(H391=Taustatiedot!$B$25,1,1.05)</f>
        <v>0</v>
      </c>
      <c r="K391" s="19" t="str">
        <f t="shared" si="5"/>
        <v>tkm</v>
      </c>
      <c r="L391" s="49"/>
    </row>
    <row r="392" spans="2:12">
      <c r="B392" s="44"/>
      <c r="C392" s="44"/>
      <c r="D392" s="45"/>
      <c r="E392" s="49" t="s">
        <v>52</v>
      </c>
      <c r="F392" s="45"/>
      <c r="G392" s="49" t="s">
        <v>53</v>
      </c>
      <c r="H392" s="49"/>
      <c r="I392" s="49">
        <v>1</v>
      </c>
      <c r="J392" s="51">
        <f>D392*F392*I392/IF(H392=Taustatiedot!$B$25,1,1.05)</f>
        <v>0</v>
      </c>
      <c r="K392" s="19" t="str">
        <f t="shared" si="5"/>
        <v>tkm</v>
      </c>
      <c r="L392" s="49"/>
    </row>
    <row r="393" spans="2:12">
      <c r="B393" s="44"/>
      <c r="C393" s="44"/>
      <c r="D393" s="45"/>
      <c r="E393" s="49" t="s">
        <v>52</v>
      </c>
      <c r="F393" s="45"/>
      <c r="G393" s="49" t="s">
        <v>53</v>
      </c>
      <c r="H393" s="49"/>
      <c r="I393" s="49">
        <v>1</v>
      </c>
      <c r="J393" s="51">
        <f>D393*F393*I393/IF(H393=Taustatiedot!$B$25,1,1.05)</f>
        <v>0</v>
      </c>
      <c r="K393" s="19" t="str">
        <f t="shared" si="5"/>
        <v>tkm</v>
      </c>
      <c r="L393" s="49"/>
    </row>
    <row r="394" spans="2:12">
      <c r="B394" s="44"/>
      <c r="C394" s="44"/>
      <c r="D394" s="45"/>
      <c r="E394" s="49" t="s">
        <v>52</v>
      </c>
      <c r="F394" s="45"/>
      <c r="G394" s="49" t="s">
        <v>53</v>
      </c>
      <c r="H394" s="49"/>
      <c r="I394" s="49">
        <v>1</v>
      </c>
      <c r="J394" s="51">
        <f>D394*F394*I394/IF(H394=Taustatiedot!$B$25,1,1.05)</f>
        <v>0</v>
      </c>
      <c r="K394" s="19" t="str">
        <f t="shared" si="5"/>
        <v>tkm</v>
      </c>
      <c r="L394" s="49"/>
    </row>
    <row r="395" spans="2:12">
      <c r="B395" s="44"/>
      <c r="C395" s="44"/>
      <c r="D395" s="45"/>
      <c r="E395" s="49" t="s">
        <v>52</v>
      </c>
      <c r="F395" s="45"/>
      <c r="G395" s="49" t="s">
        <v>53</v>
      </c>
      <c r="H395" s="49"/>
      <c r="I395" s="49">
        <v>1</v>
      </c>
      <c r="J395" s="51">
        <f>D395*F395*I395/IF(H395=Taustatiedot!$B$25,1,1.05)</f>
        <v>0</v>
      </c>
      <c r="K395" s="19" t="str">
        <f t="shared" si="5"/>
        <v>tkm</v>
      </c>
      <c r="L395" s="49"/>
    </row>
    <row r="396" spans="2:12">
      <c r="B396" s="44"/>
      <c r="C396" s="44"/>
      <c r="D396" s="45"/>
      <c r="E396" s="49" t="s">
        <v>52</v>
      </c>
      <c r="F396" s="45"/>
      <c r="G396" s="49" t="s">
        <v>53</v>
      </c>
      <c r="H396" s="49"/>
      <c r="I396" s="49">
        <v>1</v>
      </c>
      <c r="J396" s="51">
        <f>D396*F396*I396/IF(H396=Taustatiedot!$B$25,1,1.05)</f>
        <v>0</v>
      </c>
      <c r="K396" s="19" t="str">
        <f t="shared" ref="K396:K443" si="6">E396&amp;G396</f>
        <v>tkm</v>
      </c>
      <c r="L396" s="49"/>
    </row>
    <row r="397" spans="2:12">
      <c r="B397" s="44"/>
      <c r="C397" s="44"/>
      <c r="D397" s="45"/>
      <c r="E397" s="49" t="s">
        <v>52</v>
      </c>
      <c r="F397" s="45"/>
      <c r="G397" s="49" t="s">
        <v>53</v>
      </c>
      <c r="H397" s="49"/>
      <c r="I397" s="49">
        <v>1</v>
      </c>
      <c r="J397" s="51">
        <f>D397*F397*I397/IF(H397=Taustatiedot!$B$25,1,1.05)</f>
        <v>0</v>
      </c>
      <c r="K397" s="19" t="str">
        <f t="shared" si="6"/>
        <v>tkm</v>
      </c>
      <c r="L397" s="49"/>
    </row>
    <row r="398" spans="2:12">
      <c r="B398" s="44"/>
      <c r="C398" s="44"/>
      <c r="D398" s="45"/>
      <c r="E398" s="49" t="s">
        <v>52</v>
      </c>
      <c r="F398" s="45"/>
      <c r="G398" s="49" t="s">
        <v>53</v>
      </c>
      <c r="H398" s="49"/>
      <c r="I398" s="49">
        <v>1</v>
      </c>
      <c r="J398" s="51">
        <f>D398*F398*I398/IF(H398=Taustatiedot!$B$25,1,1.05)</f>
        <v>0</v>
      </c>
      <c r="K398" s="19" t="str">
        <f t="shared" si="6"/>
        <v>tkm</v>
      </c>
      <c r="L398" s="49"/>
    </row>
    <row r="399" spans="2:12">
      <c r="B399" s="44"/>
      <c r="C399" s="44"/>
      <c r="D399" s="45"/>
      <c r="E399" s="49" t="s">
        <v>52</v>
      </c>
      <c r="F399" s="45"/>
      <c r="G399" s="49" t="s">
        <v>53</v>
      </c>
      <c r="H399" s="49"/>
      <c r="I399" s="49">
        <v>1</v>
      </c>
      <c r="J399" s="51">
        <f>D399*F399*I399/IF(H399=Taustatiedot!$B$25,1,1.05)</f>
        <v>0</v>
      </c>
      <c r="K399" s="19" t="str">
        <f t="shared" si="6"/>
        <v>tkm</v>
      </c>
      <c r="L399" s="49"/>
    </row>
    <row r="400" spans="2:12">
      <c r="B400" s="44"/>
      <c r="C400" s="44"/>
      <c r="D400" s="45"/>
      <c r="E400" s="49" t="s">
        <v>52</v>
      </c>
      <c r="F400" s="45"/>
      <c r="G400" s="49" t="s">
        <v>53</v>
      </c>
      <c r="H400" s="49"/>
      <c r="I400" s="49">
        <v>1</v>
      </c>
      <c r="J400" s="51">
        <f>D400*F400*I400/IF(H400=Taustatiedot!$B$25,1,1.05)</f>
        <v>0</v>
      </c>
      <c r="K400" s="19" t="str">
        <f t="shared" si="6"/>
        <v>tkm</v>
      </c>
      <c r="L400" s="49"/>
    </row>
    <row r="401" spans="2:12">
      <c r="B401" s="44"/>
      <c r="C401" s="44"/>
      <c r="D401" s="45"/>
      <c r="E401" s="49" t="s">
        <v>52</v>
      </c>
      <c r="F401" s="45"/>
      <c r="G401" s="49" t="s">
        <v>53</v>
      </c>
      <c r="H401" s="49"/>
      <c r="I401" s="49">
        <v>1</v>
      </c>
      <c r="J401" s="51">
        <f>D401*F401*I401/IF(H401=Taustatiedot!$B$25,1,1.05)</f>
        <v>0</v>
      </c>
      <c r="K401" s="19" t="str">
        <f t="shared" si="6"/>
        <v>tkm</v>
      </c>
      <c r="L401" s="49"/>
    </row>
    <row r="402" spans="2:12">
      <c r="B402" s="44"/>
      <c r="C402" s="44"/>
      <c r="D402" s="45"/>
      <c r="E402" s="49" t="s">
        <v>52</v>
      </c>
      <c r="F402" s="45"/>
      <c r="G402" s="49" t="s">
        <v>53</v>
      </c>
      <c r="H402" s="49"/>
      <c r="I402" s="49">
        <v>1</v>
      </c>
      <c r="J402" s="51">
        <f>D402*F402*I402/IF(H402=Taustatiedot!$B$25,1,1.05)</f>
        <v>0</v>
      </c>
      <c r="K402" s="19" t="str">
        <f t="shared" si="6"/>
        <v>tkm</v>
      </c>
      <c r="L402" s="49"/>
    </row>
    <row r="403" spans="2:12">
      <c r="B403" s="44"/>
      <c r="C403" s="44"/>
      <c r="D403" s="45"/>
      <c r="E403" s="49" t="s">
        <v>52</v>
      </c>
      <c r="F403" s="45"/>
      <c r="G403" s="49" t="s">
        <v>53</v>
      </c>
      <c r="H403" s="49"/>
      <c r="I403" s="49">
        <v>1</v>
      </c>
      <c r="J403" s="51">
        <f>D403*F403*I403/IF(H403=Taustatiedot!$B$25,1,1.05)</f>
        <v>0</v>
      </c>
      <c r="K403" s="19" t="str">
        <f t="shared" si="6"/>
        <v>tkm</v>
      </c>
      <c r="L403" s="49"/>
    </row>
    <row r="404" spans="2:12">
      <c r="B404" s="44"/>
      <c r="C404" s="44"/>
      <c r="D404" s="45"/>
      <c r="E404" s="49" t="s">
        <v>52</v>
      </c>
      <c r="F404" s="45"/>
      <c r="G404" s="49" t="s">
        <v>53</v>
      </c>
      <c r="H404" s="49"/>
      <c r="I404" s="49">
        <v>1</v>
      </c>
      <c r="J404" s="51">
        <f>D404*F404*I404/IF(H404=Taustatiedot!$B$25,1,1.05)</f>
        <v>0</v>
      </c>
      <c r="K404" s="19" t="str">
        <f t="shared" si="6"/>
        <v>tkm</v>
      </c>
      <c r="L404" s="49"/>
    </row>
    <row r="405" spans="2:12">
      <c r="B405" s="44"/>
      <c r="C405" s="44"/>
      <c r="D405" s="45"/>
      <c r="E405" s="49" t="s">
        <v>52</v>
      </c>
      <c r="F405" s="45"/>
      <c r="G405" s="49" t="s">
        <v>53</v>
      </c>
      <c r="H405" s="49"/>
      <c r="I405" s="49">
        <v>1</v>
      </c>
      <c r="J405" s="51">
        <f>D405*F405*I405/IF(H405=Taustatiedot!$B$25,1,1.05)</f>
        <v>0</v>
      </c>
      <c r="K405" s="19" t="str">
        <f t="shared" si="6"/>
        <v>tkm</v>
      </c>
      <c r="L405" s="49"/>
    </row>
    <row r="406" spans="2:12">
      <c r="B406" s="44"/>
      <c r="C406" s="44"/>
      <c r="D406" s="45"/>
      <c r="E406" s="49" t="s">
        <v>52</v>
      </c>
      <c r="F406" s="45"/>
      <c r="G406" s="49" t="s">
        <v>53</v>
      </c>
      <c r="H406" s="49"/>
      <c r="I406" s="49">
        <v>1</v>
      </c>
      <c r="J406" s="51">
        <f>D406*F406*I406/IF(H406=Taustatiedot!$B$25,1,1.05)</f>
        <v>0</v>
      </c>
      <c r="K406" s="19" t="str">
        <f t="shared" si="6"/>
        <v>tkm</v>
      </c>
      <c r="L406" s="49"/>
    </row>
    <row r="407" spans="2:12">
      <c r="B407" s="44"/>
      <c r="C407" s="44"/>
      <c r="D407" s="45"/>
      <c r="E407" s="49" t="s">
        <v>52</v>
      </c>
      <c r="F407" s="45"/>
      <c r="G407" s="49" t="s">
        <v>53</v>
      </c>
      <c r="H407" s="49"/>
      <c r="I407" s="49">
        <v>1</v>
      </c>
      <c r="J407" s="51">
        <f>D407*F407*I407/IF(H407=Taustatiedot!$B$25,1,1.05)</f>
        <v>0</v>
      </c>
      <c r="K407" s="19" t="str">
        <f t="shared" si="6"/>
        <v>tkm</v>
      </c>
      <c r="L407" s="49"/>
    </row>
    <row r="408" spans="2:12">
      <c r="B408" s="44"/>
      <c r="C408" s="44"/>
      <c r="D408" s="45"/>
      <c r="E408" s="49" t="s">
        <v>52</v>
      </c>
      <c r="F408" s="45"/>
      <c r="G408" s="49" t="s">
        <v>53</v>
      </c>
      <c r="H408" s="49"/>
      <c r="I408" s="49">
        <v>1</v>
      </c>
      <c r="J408" s="51">
        <f>D408*F408*I408/IF(H408=Taustatiedot!$B$25,1,1.05)</f>
        <v>0</v>
      </c>
      <c r="K408" s="19" t="str">
        <f t="shared" si="6"/>
        <v>tkm</v>
      </c>
      <c r="L408" s="49"/>
    </row>
    <row r="409" spans="2:12">
      <c r="B409" s="44"/>
      <c r="C409" s="44"/>
      <c r="D409" s="45"/>
      <c r="E409" s="49" t="s">
        <v>52</v>
      </c>
      <c r="F409" s="45"/>
      <c r="G409" s="49" t="s">
        <v>53</v>
      </c>
      <c r="H409" s="49"/>
      <c r="I409" s="49">
        <v>1</v>
      </c>
      <c r="J409" s="51">
        <f>D409*F409*I409/IF(H409=Taustatiedot!$B$25,1,1.05)</f>
        <v>0</v>
      </c>
      <c r="K409" s="19" t="str">
        <f t="shared" si="6"/>
        <v>tkm</v>
      </c>
      <c r="L409" s="49"/>
    </row>
    <row r="410" spans="2:12">
      <c r="B410" s="44"/>
      <c r="C410" s="44"/>
      <c r="D410" s="45"/>
      <c r="E410" s="49" t="s">
        <v>52</v>
      </c>
      <c r="F410" s="45"/>
      <c r="G410" s="49" t="s">
        <v>53</v>
      </c>
      <c r="H410" s="49"/>
      <c r="I410" s="49">
        <v>1</v>
      </c>
      <c r="J410" s="51">
        <f>D410*F410*I410/IF(H410=Taustatiedot!$B$25,1,1.05)</f>
        <v>0</v>
      </c>
      <c r="K410" s="19" t="str">
        <f t="shared" si="6"/>
        <v>tkm</v>
      </c>
      <c r="L410" s="49"/>
    </row>
    <row r="411" spans="2:12">
      <c r="B411" s="44"/>
      <c r="C411" s="44"/>
      <c r="D411" s="45"/>
      <c r="E411" s="49" t="s">
        <v>52</v>
      </c>
      <c r="F411" s="45"/>
      <c r="G411" s="49" t="s">
        <v>53</v>
      </c>
      <c r="H411" s="49"/>
      <c r="I411" s="49">
        <v>1</v>
      </c>
      <c r="J411" s="51">
        <f>D411*F411*I411/IF(H411=Taustatiedot!$B$25,1,1.05)</f>
        <v>0</v>
      </c>
      <c r="K411" s="19" t="str">
        <f t="shared" si="6"/>
        <v>tkm</v>
      </c>
      <c r="L411" s="49"/>
    </row>
    <row r="412" spans="2:12">
      <c r="B412" s="44"/>
      <c r="C412" s="44"/>
      <c r="D412" s="45"/>
      <c r="E412" s="49" t="s">
        <v>52</v>
      </c>
      <c r="F412" s="45"/>
      <c r="G412" s="49" t="s">
        <v>53</v>
      </c>
      <c r="H412" s="49"/>
      <c r="I412" s="49">
        <v>1</v>
      </c>
      <c r="J412" s="51">
        <f>D412*F412*I412/IF(H412=Taustatiedot!$B$25,1,1.05)</f>
        <v>0</v>
      </c>
      <c r="K412" s="19" t="str">
        <f t="shared" si="6"/>
        <v>tkm</v>
      </c>
      <c r="L412" s="49"/>
    </row>
    <row r="413" spans="2:12">
      <c r="B413" s="44"/>
      <c r="C413" s="44"/>
      <c r="D413" s="45"/>
      <c r="E413" s="49" t="s">
        <v>52</v>
      </c>
      <c r="F413" s="45"/>
      <c r="G413" s="49" t="s">
        <v>53</v>
      </c>
      <c r="H413" s="49"/>
      <c r="I413" s="49">
        <v>1</v>
      </c>
      <c r="J413" s="51">
        <f>D413*F413*I413/IF(H413=Taustatiedot!$B$25,1,1.05)</f>
        <v>0</v>
      </c>
      <c r="K413" s="19" t="str">
        <f t="shared" si="6"/>
        <v>tkm</v>
      </c>
      <c r="L413" s="49"/>
    </row>
    <row r="414" spans="2:12">
      <c r="B414" s="44"/>
      <c r="C414" s="44"/>
      <c r="D414" s="45"/>
      <c r="E414" s="49" t="s">
        <v>52</v>
      </c>
      <c r="F414" s="45"/>
      <c r="G414" s="49" t="s">
        <v>53</v>
      </c>
      <c r="H414" s="49"/>
      <c r="I414" s="49">
        <v>1</v>
      </c>
      <c r="J414" s="51">
        <f>D414*F414*I414/IF(H414=Taustatiedot!$B$25,1,1.05)</f>
        <v>0</v>
      </c>
      <c r="K414" s="19" t="str">
        <f t="shared" si="6"/>
        <v>tkm</v>
      </c>
      <c r="L414" s="49"/>
    </row>
    <row r="415" spans="2:12">
      <c r="B415" s="44"/>
      <c r="C415" s="44"/>
      <c r="D415" s="45"/>
      <c r="E415" s="49" t="s">
        <v>52</v>
      </c>
      <c r="F415" s="45"/>
      <c r="G415" s="49" t="s">
        <v>53</v>
      </c>
      <c r="H415" s="49"/>
      <c r="I415" s="49">
        <v>1</v>
      </c>
      <c r="J415" s="51">
        <f>D415*F415*I415/IF(H415=Taustatiedot!$B$25,1,1.05)</f>
        <v>0</v>
      </c>
      <c r="K415" s="19" t="str">
        <f t="shared" si="6"/>
        <v>tkm</v>
      </c>
      <c r="L415" s="49"/>
    </row>
    <row r="416" spans="2:12">
      <c r="B416" s="44"/>
      <c r="C416" s="44"/>
      <c r="D416" s="45"/>
      <c r="E416" s="49" t="s">
        <v>52</v>
      </c>
      <c r="F416" s="45"/>
      <c r="G416" s="49" t="s">
        <v>53</v>
      </c>
      <c r="H416" s="49"/>
      <c r="I416" s="49">
        <v>1</v>
      </c>
      <c r="J416" s="51">
        <f>D416*F416*I416/IF(H416=Taustatiedot!$B$25,1,1.05)</f>
        <v>0</v>
      </c>
      <c r="K416" s="19" t="str">
        <f t="shared" si="6"/>
        <v>tkm</v>
      </c>
      <c r="L416" s="49"/>
    </row>
    <row r="417" spans="2:12">
      <c r="B417" s="44"/>
      <c r="C417" s="44"/>
      <c r="D417" s="45"/>
      <c r="E417" s="49" t="s">
        <v>52</v>
      </c>
      <c r="F417" s="45"/>
      <c r="G417" s="49" t="s">
        <v>53</v>
      </c>
      <c r="H417" s="49"/>
      <c r="I417" s="49">
        <v>1</v>
      </c>
      <c r="J417" s="51">
        <f>D417*F417*I417/IF(H417=Taustatiedot!$B$25,1,1.05)</f>
        <v>0</v>
      </c>
      <c r="K417" s="19" t="str">
        <f t="shared" si="6"/>
        <v>tkm</v>
      </c>
      <c r="L417" s="49"/>
    </row>
    <row r="418" spans="2:12">
      <c r="B418" s="44"/>
      <c r="C418" s="44"/>
      <c r="D418" s="45"/>
      <c r="E418" s="49" t="s">
        <v>52</v>
      </c>
      <c r="F418" s="45"/>
      <c r="G418" s="49" t="s">
        <v>53</v>
      </c>
      <c r="H418" s="49"/>
      <c r="I418" s="49">
        <v>1</v>
      </c>
      <c r="J418" s="51">
        <f>D418*F418*I418/IF(H418=Taustatiedot!$B$25,1,1.05)</f>
        <v>0</v>
      </c>
      <c r="K418" s="19" t="str">
        <f t="shared" si="6"/>
        <v>tkm</v>
      </c>
      <c r="L418" s="49"/>
    </row>
    <row r="419" spans="2:12">
      <c r="B419" s="44"/>
      <c r="C419" s="44"/>
      <c r="D419" s="45"/>
      <c r="E419" s="49" t="s">
        <v>52</v>
      </c>
      <c r="F419" s="45"/>
      <c r="G419" s="49" t="s">
        <v>53</v>
      </c>
      <c r="H419" s="49"/>
      <c r="I419" s="49">
        <v>1</v>
      </c>
      <c r="J419" s="51">
        <f>D419*F419*I419/IF(H419=Taustatiedot!$B$25,1,1.05)</f>
        <v>0</v>
      </c>
      <c r="K419" s="19" t="str">
        <f t="shared" si="6"/>
        <v>tkm</v>
      </c>
      <c r="L419" s="49"/>
    </row>
    <row r="420" spans="2:12">
      <c r="B420" s="44"/>
      <c r="C420" s="44"/>
      <c r="D420" s="45"/>
      <c r="E420" s="49" t="s">
        <v>52</v>
      </c>
      <c r="F420" s="45"/>
      <c r="G420" s="49" t="s">
        <v>53</v>
      </c>
      <c r="H420" s="49"/>
      <c r="I420" s="49">
        <v>1</v>
      </c>
      <c r="J420" s="51">
        <f>D420*F420*I420/IF(H420=Taustatiedot!$B$25,1,1.05)</f>
        <v>0</v>
      </c>
      <c r="K420" s="19" t="str">
        <f t="shared" si="6"/>
        <v>tkm</v>
      </c>
      <c r="L420" s="49"/>
    </row>
    <row r="421" spans="2:12">
      <c r="B421" s="44"/>
      <c r="C421" s="44"/>
      <c r="D421" s="45"/>
      <c r="E421" s="49" t="s">
        <v>52</v>
      </c>
      <c r="F421" s="45"/>
      <c r="G421" s="49" t="s">
        <v>53</v>
      </c>
      <c r="H421" s="49"/>
      <c r="I421" s="49">
        <v>1</v>
      </c>
      <c r="J421" s="51">
        <f>D421*F421*I421/IF(H421=Taustatiedot!$B$25,1,1.05)</f>
        <v>0</v>
      </c>
      <c r="K421" s="19" t="str">
        <f t="shared" si="6"/>
        <v>tkm</v>
      </c>
      <c r="L421" s="49"/>
    </row>
    <row r="422" spans="2:12">
      <c r="B422" s="44"/>
      <c r="C422" s="44"/>
      <c r="D422" s="45"/>
      <c r="E422" s="49" t="s">
        <v>52</v>
      </c>
      <c r="F422" s="45"/>
      <c r="G422" s="49" t="s">
        <v>53</v>
      </c>
      <c r="H422" s="49"/>
      <c r="I422" s="49">
        <v>1</v>
      </c>
      <c r="J422" s="51">
        <f>D422*F422*I422/IF(H422=Taustatiedot!$B$25,1,1.05)</f>
        <v>0</v>
      </c>
      <c r="K422" s="19" t="str">
        <f t="shared" si="6"/>
        <v>tkm</v>
      </c>
      <c r="L422" s="49"/>
    </row>
    <row r="423" spans="2:12">
      <c r="B423" s="44"/>
      <c r="C423" s="44"/>
      <c r="D423" s="45"/>
      <c r="E423" s="49" t="s">
        <v>52</v>
      </c>
      <c r="F423" s="45"/>
      <c r="G423" s="49" t="s">
        <v>53</v>
      </c>
      <c r="H423" s="49"/>
      <c r="I423" s="49">
        <v>1</v>
      </c>
      <c r="J423" s="51">
        <f>D423*F423*I423/IF(H423=Taustatiedot!$B$25,1,1.05)</f>
        <v>0</v>
      </c>
      <c r="K423" s="19" t="str">
        <f t="shared" si="6"/>
        <v>tkm</v>
      </c>
      <c r="L423" s="49"/>
    </row>
    <row r="424" spans="2:12">
      <c r="B424" s="44"/>
      <c r="C424" s="44"/>
      <c r="D424" s="45"/>
      <c r="E424" s="49" t="s">
        <v>52</v>
      </c>
      <c r="F424" s="45"/>
      <c r="G424" s="49" t="s">
        <v>53</v>
      </c>
      <c r="H424" s="49"/>
      <c r="I424" s="49">
        <v>1</v>
      </c>
      <c r="J424" s="51">
        <f>D424*F424*I424/IF(H424=Taustatiedot!$B$25,1,1.05)</f>
        <v>0</v>
      </c>
      <c r="K424" s="19" t="str">
        <f t="shared" si="6"/>
        <v>tkm</v>
      </c>
      <c r="L424" s="49"/>
    </row>
    <row r="425" spans="2:12">
      <c r="B425" s="44"/>
      <c r="C425" s="44"/>
      <c r="D425" s="45"/>
      <c r="E425" s="49" t="s">
        <v>52</v>
      </c>
      <c r="F425" s="45"/>
      <c r="G425" s="49" t="s">
        <v>53</v>
      </c>
      <c r="H425" s="49"/>
      <c r="I425" s="49">
        <v>1</v>
      </c>
      <c r="J425" s="51">
        <f>D425*F425*I425/IF(H425=Taustatiedot!$B$25,1,1.05)</f>
        <v>0</v>
      </c>
      <c r="K425" s="19" t="str">
        <f t="shared" si="6"/>
        <v>tkm</v>
      </c>
      <c r="L425" s="49"/>
    </row>
    <row r="426" spans="2:12">
      <c r="B426" s="44"/>
      <c r="C426" s="44"/>
      <c r="D426" s="45"/>
      <c r="E426" s="49" t="s">
        <v>52</v>
      </c>
      <c r="F426" s="45"/>
      <c r="G426" s="49" t="s">
        <v>53</v>
      </c>
      <c r="H426" s="49"/>
      <c r="I426" s="49">
        <v>1</v>
      </c>
      <c r="J426" s="51">
        <f>D426*F426*I426/IF(H426=Taustatiedot!$B$25,1,1.05)</f>
        <v>0</v>
      </c>
      <c r="K426" s="19" t="str">
        <f t="shared" si="6"/>
        <v>tkm</v>
      </c>
      <c r="L426" s="49"/>
    </row>
    <row r="427" spans="2:12">
      <c r="B427" s="44"/>
      <c r="C427" s="44"/>
      <c r="D427" s="45"/>
      <c r="E427" s="49" t="s">
        <v>52</v>
      </c>
      <c r="F427" s="45"/>
      <c r="G427" s="49" t="s">
        <v>53</v>
      </c>
      <c r="H427" s="49"/>
      <c r="I427" s="49">
        <v>1</v>
      </c>
      <c r="J427" s="51">
        <f>D427*F427*I427/IF(H427=Taustatiedot!$B$25,1,1.05)</f>
        <v>0</v>
      </c>
      <c r="K427" s="19" t="str">
        <f t="shared" si="6"/>
        <v>tkm</v>
      </c>
      <c r="L427" s="49"/>
    </row>
    <row r="428" spans="2:12">
      <c r="B428" s="44"/>
      <c r="C428" s="44"/>
      <c r="D428" s="45"/>
      <c r="E428" s="49" t="s">
        <v>52</v>
      </c>
      <c r="F428" s="45"/>
      <c r="G428" s="49" t="s">
        <v>53</v>
      </c>
      <c r="H428" s="49"/>
      <c r="I428" s="49">
        <v>1</v>
      </c>
      <c r="J428" s="51">
        <f>D428*F428*I428/IF(H428=Taustatiedot!$B$25,1,1.05)</f>
        <v>0</v>
      </c>
      <c r="K428" s="19" t="str">
        <f t="shared" si="6"/>
        <v>tkm</v>
      </c>
      <c r="L428" s="49"/>
    </row>
    <row r="429" spans="2:12">
      <c r="B429" s="44"/>
      <c r="C429" s="44"/>
      <c r="D429" s="45"/>
      <c r="E429" s="49" t="s">
        <v>52</v>
      </c>
      <c r="F429" s="45"/>
      <c r="G429" s="49" t="s">
        <v>53</v>
      </c>
      <c r="H429" s="49"/>
      <c r="I429" s="49">
        <v>1</v>
      </c>
      <c r="J429" s="51">
        <f>D429*F429*I429/IF(H429=Taustatiedot!$B$25,1,1.05)</f>
        <v>0</v>
      </c>
      <c r="K429" s="19" t="str">
        <f t="shared" si="6"/>
        <v>tkm</v>
      </c>
      <c r="L429" s="49"/>
    </row>
    <row r="430" spans="2:12">
      <c r="B430" s="44"/>
      <c r="C430" s="44"/>
      <c r="D430" s="45"/>
      <c r="E430" s="49" t="s">
        <v>52</v>
      </c>
      <c r="F430" s="45"/>
      <c r="G430" s="49" t="s">
        <v>53</v>
      </c>
      <c r="H430" s="49"/>
      <c r="I430" s="49">
        <v>1</v>
      </c>
      <c r="J430" s="51">
        <f>D430*F430*I430/IF(H430=Taustatiedot!$B$25,1,1.05)</f>
        <v>0</v>
      </c>
      <c r="K430" s="19" t="str">
        <f t="shared" si="6"/>
        <v>tkm</v>
      </c>
      <c r="L430" s="49"/>
    </row>
    <row r="431" spans="2:12">
      <c r="B431" s="44"/>
      <c r="C431" s="44"/>
      <c r="D431" s="45"/>
      <c r="E431" s="49" t="s">
        <v>52</v>
      </c>
      <c r="F431" s="45"/>
      <c r="G431" s="49" t="s">
        <v>53</v>
      </c>
      <c r="H431" s="49"/>
      <c r="I431" s="49">
        <v>1</v>
      </c>
      <c r="J431" s="51">
        <f>D431*F431*I431/IF(H431=Taustatiedot!$B$25,1,1.05)</f>
        <v>0</v>
      </c>
      <c r="K431" s="19" t="str">
        <f t="shared" si="6"/>
        <v>tkm</v>
      </c>
      <c r="L431" s="49"/>
    </row>
    <row r="432" spans="2:12">
      <c r="B432" s="44"/>
      <c r="C432" s="44"/>
      <c r="D432" s="45"/>
      <c r="E432" s="49" t="s">
        <v>52</v>
      </c>
      <c r="F432" s="45"/>
      <c r="G432" s="49" t="s">
        <v>53</v>
      </c>
      <c r="H432" s="49"/>
      <c r="I432" s="49">
        <v>1</v>
      </c>
      <c r="J432" s="51">
        <f>D432*F432*I432/IF(H432=Taustatiedot!$B$25,1,1.05)</f>
        <v>0</v>
      </c>
      <c r="K432" s="19" t="str">
        <f t="shared" si="6"/>
        <v>tkm</v>
      </c>
      <c r="L432" s="49"/>
    </row>
    <row r="433" spans="1:12">
      <c r="B433" s="44"/>
      <c r="C433" s="44"/>
      <c r="D433" s="45"/>
      <c r="E433" s="49" t="s">
        <v>52</v>
      </c>
      <c r="F433" s="45"/>
      <c r="G433" s="49" t="s">
        <v>53</v>
      </c>
      <c r="H433" s="49"/>
      <c r="I433" s="49">
        <v>1</v>
      </c>
      <c r="J433" s="51">
        <f>D433*F433*I433/IF(H433=Taustatiedot!$B$25,1,1.05)</f>
        <v>0</v>
      </c>
      <c r="K433" s="19" t="str">
        <f t="shared" si="6"/>
        <v>tkm</v>
      </c>
      <c r="L433" s="49"/>
    </row>
    <row r="434" spans="1:12">
      <c r="B434" s="44"/>
      <c r="C434" s="44"/>
      <c r="D434" s="45"/>
      <c r="E434" s="49" t="s">
        <v>52</v>
      </c>
      <c r="F434" s="45"/>
      <c r="G434" s="49" t="s">
        <v>53</v>
      </c>
      <c r="H434" s="49"/>
      <c r="I434" s="49">
        <v>1</v>
      </c>
      <c r="J434" s="51">
        <f>D434*F434*I434/IF(H434=Taustatiedot!$B$25,1,1.05)</f>
        <v>0</v>
      </c>
      <c r="K434" s="19" t="str">
        <f t="shared" si="6"/>
        <v>tkm</v>
      </c>
      <c r="L434" s="49"/>
    </row>
    <row r="435" spans="1:12">
      <c r="B435" s="44"/>
      <c r="C435" s="44"/>
      <c r="D435" s="45"/>
      <c r="E435" s="49" t="s">
        <v>52</v>
      </c>
      <c r="F435" s="45"/>
      <c r="G435" s="49" t="s">
        <v>53</v>
      </c>
      <c r="H435" s="49"/>
      <c r="I435" s="49">
        <v>1</v>
      </c>
      <c r="J435" s="51">
        <f>D435*F435*I435/IF(H435=Taustatiedot!$B$25,1,1.05)</f>
        <v>0</v>
      </c>
      <c r="K435" s="19" t="str">
        <f t="shared" si="6"/>
        <v>tkm</v>
      </c>
      <c r="L435" s="49"/>
    </row>
    <row r="436" spans="1:12">
      <c r="B436" s="44"/>
      <c r="C436" s="44"/>
      <c r="D436" s="45"/>
      <c r="E436" s="49" t="s">
        <v>52</v>
      </c>
      <c r="F436" s="45"/>
      <c r="G436" s="49" t="s">
        <v>53</v>
      </c>
      <c r="H436" s="49"/>
      <c r="I436" s="49">
        <v>1</v>
      </c>
      <c r="J436" s="51">
        <f>D436*F436*I436/IF(H436=Taustatiedot!$B$25,1,1.05)</f>
        <v>0</v>
      </c>
      <c r="K436" s="19" t="str">
        <f t="shared" si="6"/>
        <v>tkm</v>
      </c>
      <c r="L436" s="49"/>
    </row>
    <row r="437" spans="1:12">
      <c r="B437" s="44"/>
      <c r="C437" s="44"/>
      <c r="D437" s="45"/>
      <c r="E437" s="49" t="s">
        <v>52</v>
      </c>
      <c r="F437" s="45"/>
      <c r="G437" s="49" t="s">
        <v>53</v>
      </c>
      <c r="H437" s="49"/>
      <c r="I437" s="49">
        <v>1</v>
      </c>
      <c r="J437" s="51">
        <f>D437*F437*I437/IF(H437=Taustatiedot!$B$25,1,1.05)</f>
        <v>0</v>
      </c>
      <c r="K437" s="19" t="str">
        <f t="shared" si="6"/>
        <v>tkm</v>
      </c>
      <c r="L437" s="49"/>
    </row>
    <row r="438" spans="1:12">
      <c r="B438" s="44"/>
      <c r="C438" s="44"/>
      <c r="D438" s="45"/>
      <c r="E438" s="49" t="s">
        <v>52</v>
      </c>
      <c r="F438" s="45"/>
      <c r="G438" s="49" t="s">
        <v>53</v>
      </c>
      <c r="H438" s="49"/>
      <c r="I438" s="49">
        <v>1</v>
      </c>
      <c r="J438" s="51">
        <f>D438*F438*I438/IF(H438=Taustatiedot!$B$25,1,1.05)</f>
        <v>0</v>
      </c>
      <c r="K438" s="19" t="str">
        <f t="shared" si="6"/>
        <v>tkm</v>
      </c>
      <c r="L438" s="49"/>
    </row>
    <row r="439" spans="1:12">
      <c r="B439" s="44"/>
      <c r="C439" s="44"/>
      <c r="D439" s="45"/>
      <c r="E439" s="49" t="s">
        <v>52</v>
      </c>
      <c r="F439" s="45"/>
      <c r="G439" s="49" t="s">
        <v>53</v>
      </c>
      <c r="H439" s="49"/>
      <c r="I439" s="49">
        <v>1</v>
      </c>
      <c r="J439" s="51">
        <f>D439*F439*I439/IF(H439=Taustatiedot!$B$25,1,1.05)</f>
        <v>0</v>
      </c>
      <c r="K439" s="19" t="str">
        <f t="shared" si="6"/>
        <v>tkm</v>
      </c>
      <c r="L439" s="49"/>
    </row>
    <row r="440" spans="1:12">
      <c r="B440" s="44"/>
      <c r="C440" s="44"/>
      <c r="D440" s="45"/>
      <c r="E440" s="49" t="s">
        <v>52</v>
      </c>
      <c r="F440" s="45"/>
      <c r="G440" s="49" t="s">
        <v>53</v>
      </c>
      <c r="H440" s="49"/>
      <c r="I440" s="49">
        <v>1</v>
      </c>
      <c r="J440" s="51">
        <f>D440*F440*I440/IF(H440=Taustatiedot!$B$25,1,1.05)</f>
        <v>0</v>
      </c>
      <c r="K440" s="19" t="str">
        <f t="shared" si="6"/>
        <v>tkm</v>
      </c>
      <c r="L440" s="49"/>
    </row>
    <row r="441" spans="1:12">
      <c r="B441" s="44"/>
      <c r="C441" s="44"/>
      <c r="D441" s="45"/>
      <c r="E441" s="49" t="s">
        <v>52</v>
      </c>
      <c r="F441" s="45"/>
      <c r="G441" s="49" t="s">
        <v>53</v>
      </c>
      <c r="H441" s="49"/>
      <c r="I441" s="49">
        <v>1</v>
      </c>
      <c r="J441" s="51">
        <f>D441*F441*I441/IF(H441=Taustatiedot!$B$25,1,1.05)</f>
        <v>0</v>
      </c>
      <c r="K441" s="19" t="str">
        <f t="shared" si="6"/>
        <v>tkm</v>
      </c>
      <c r="L441" s="49"/>
    </row>
    <row r="442" spans="1:12">
      <c r="B442" s="44"/>
      <c r="C442" s="44"/>
      <c r="D442" s="45"/>
      <c r="E442" s="49" t="s">
        <v>52</v>
      </c>
      <c r="F442" s="45"/>
      <c r="G442" s="49" t="s">
        <v>53</v>
      </c>
      <c r="H442" s="49"/>
      <c r="I442" s="49">
        <v>1</v>
      </c>
      <c r="J442" s="51">
        <f>D442*F442*I442/IF(H442=Taustatiedot!$B$25,1,1.05)</f>
        <v>0</v>
      </c>
      <c r="K442" s="19" t="str">
        <f t="shared" si="6"/>
        <v>tkm</v>
      </c>
      <c r="L442" s="49"/>
    </row>
    <row r="443" spans="1:12">
      <c r="A443" s="2"/>
      <c r="B443" s="44"/>
      <c r="C443" s="44"/>
      <c r="D443" s="45"/>
      <c r="E443" s="49" t="s">
        <v>52</v>
      </c>
      <c r="F443" s="45"/>
      <c r="G443" s="49" t="s">
        <v>53</v>
      </c>
      <c r="H443" s="49"/>
      <c r="I443" s="49">
        <v>1</v>
      </c>
      <c r="J443" s="51">
        <f>D443*F443*I443/IF(H443=Taustatiedot!$B$25,1,1.05)</f>
        <v>0</v>
      </c>
      <c r="K443" s="19" t="str">
        <f t="shared" si="6"/>
        <v>tkm</v>
      </c>
      <c r="L443" s="49"/>
    </row>
    <row r="444" spans="1:12" ht="14.5" customHeight="1">
      <c r="B444" s="66" t="s">
        <v>30</v>
      </c>
      <c r="C444" s="66"/>
      <c r="D444" s="66"/>
      <c r="E444" s="66"/>
      <c r="F444" s="66"/>
      <c r="G444" s="66"/>
      <c r="H444" s="66"/>
      <c r="I444" s="66"/>
      <c r="J444" s="66"/>
    </row>
    <row r="445" spans="1:12">
      <c r="B445" s="65"/>
      <c r="C445" s="65"/>
      <c r="D445" s="65"/>
      <c r="E445" s="65"/>
      <c r="F445" s="65"/>
      <c r="G445" s="65"/>
      <c r="H445" s="65"/>
      <c r="I445" s="65"/>
      <c r="J445" s="65"/>
    </row>
    <row r="446" spans="1:12">
      <c r="B446" s="8"/>
      <c r="C446" s="8"/>
      <c r="D446" s="8"/>
      <c r="E446" s="8"/>
      <c r="F446" s="8"/>
      <c r="G446" s="8"/>
      <c r="H446" s="8"/>
      <c r="I446" s="8"/>
      <c r="J446" s="8"/>
    </row>
  </sheetData>
  <sheetProtection sheet="1" objects="1" scenarios="1" insertRows="0"/>
  <mergeCells count="3">
    <mergeCell ref="D4:J4"/>
    <mergeCell ref="D5:J5"/>
    <mergeCell ref="B444:J445"/>
  </mergeCells>
  <dataValidations count="3">
    <dataValidation type="list" allowBlank="1" showInputMessage="1" showErrorMessage="1" sqref="H11:H443" xr:uid="{441189CA-F860-42DE-B0E6-E0E826AAD931}">
      <formula1>Matkanpituudenlähde</formula1>
    </dataValidation>
    <dataValidation type="list" allowBlank="1" showInputMessage="1" showErrorMessage="1" sqref="L11:L443" xr:uid="{8DE596CB-5E71-403B-BBC1-1471AD426085}">
      <formula1>asiakkaat</formula1>
    </dataValidation>
    <dataValidation type="decimal" operator="greaterThanOrEqual" allowBlank="1" showInputMessage="1" showErrorMessage="1" sqref="D11:D443 F11:F443" xr:uid="{6AA957C3-8736-4DA5-B235-4CC86D4AD430}">
      <formula1>0</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AAF9-F070-4DE9-8655-51579EF9F4E3}">
  <dimension ref="B2:I31"/>
  <sheetViews>
    <sheetView tabSelected="1" zoomScaleNormal="100" workbookViewId="0">
      <selection activeCell="B1" sqref="B1"/>
    </sheetView>
  </sheetViews>
  <sheetFormatPr defaultColWidth="8.6640625" defaultRowHeight="14"/>
  <cols>
    <col min="1" max="1" width="8.6640625" style="4"/>
    <col min="2" max="2" width="30.33203125" style="4" customWidth="1"/>
    <col min="3" max="3" width="16.83203125" style="4" customWidth="1"/>
    <col min="4" max="4" width="15.5" style="4" customWidth="1"/>
    <col min="5" max="5" width="26.5" style="4" customWidth="1"/>
    <col min="6" max="6" width="20.5" style="4" customWidth="1"/>
    <col min="7" max="7" width="30.6640625" style="4" customWidth="1"/>
    <col min="8" max="8" width="16.5" style="4" customWidth="1"/>
    <col min="9" max="9" width="14.5" style="4" customWidth="1"/>
    <col min="10" max="16384" width="8.6640625" style="4"/>
  </cols>
  <sheetData>
    <row r="2" spans="2:9" ht="23">
      <c r="B2" s="30" t="s">
        <v>54</v>
      </c>
    </row>
    <row r="4" spans="2:9">
      <c r="B4" s="3" t="str">
        <f>B_ENERGIANKULUTUS!B4</f>
        <v>Tarkastelussa olevan kuljetuskokonaisuuden nimi:</v>
      </c>
      <c r="D4" s="67">
        <f>A_ALOITA_TÄSTÄ!D6</f>
        <v>0</v>
      </c>
      <c r="E4" s="67"/>
      <c r="F4" s="67">
        <f>B_ENERGIANKULUTUS!E4</f>
        <v>0</v>
      </c>
      <c r="G4" s="67"/>
      <c r="H4" s="67"/>
      <c r="I4" s="67" t="e">
        <f>B_ENERGIANKULUTUS!#REF!</f>
        <v>#REF!</v>
      </c>
    </row>
    <row r="5" spans="2:9">
      <c r="B5" s="3" t="str">
        <f>B_ENERGIANKULUTUS!B5</f>
        <v xml:space="preserve">Tarkasteluajanjakso </v>
      </c>
      <c r="D5" s="67">
        <f>A_ALOITA_TÄSTÄ!D8</f>
        <v>0</v>
      </c>
      <c r="E5" s="67"/>
      <c r="F5" s="67">
        <f>B_ENERGIANKULUTUS!E5</f>
        <v>0</v>
      </c>
      <c r="G5" s="67"/>
      <c r="H5" s="67"/>
      <c r="I5" s="67" t="e">
        <f>B_ENERGIANKULUTUS!#REF!</f>
        <v>#REF!</v>
      </c>
    </row>
    <row r="6" spans="2:9">
      <c r="B6" s="5"/>
    </row>
    <row r="7" spans="2:9">
      <c r="B7" s="3" t="s">
        <v>55</v>
      </c>
    </row>
    <row r="8" spans="2:9">
      <c r="B8" s="5"/>
    </row>
    <row r="9" spans="2:9" ht="15">
      <c r="B9" s="5" t="s">
        <v>56</v>
      </c>
    </row>
    <row r="10" spans="2:9">
      <c r="B10" s="5"/>
      <c r="F10" s="21"/>
    </row>
    <row r="11" spans="2:9" ht="31">
      <c r="B11" s="72" t="s">
        <v>57</v>
      </c>
      <c r="C11" s="73"/>
      <c r="D11" s="74"/>
      <c r="E11" s="10" t="s">
        <v>58</v>
      </c>
      <c r="F11" s="10" t="s">
        <v>59</v>
      </c>
      <c r="G11" s="10" t="str">
        <f>IF(Taustatiedot!$L$11&gt;0,"Itse syötettävät arvot","")</f>
        <v/>
      </c>
      <c r="H11" s="16"/>
    </row>
    <row r="12" spans="2:9" ht="24">
      <c r="B12" s="69" t="s">
        <v>60</v>
      </c>
      <c r="C12" s="70"/>
      <c r="D12" s="71"/>
      <c r="E12" s="6" t="s">
        <v>61</v>
      </c>
      <c r="F12" s="6" t="s">
        <v>62</v>
      </c>
      <c r="G12" s="6" t="str">
        <f>IF(Taustatiedot!$L$11&gt;0,"Jos käytät esim. polttoaineen myyjän antamia arvoja, syötä tähän WTW-CO2e-intensiteetti.","")</f>
        <v/>
      </c>
      <c r="H12" s="17"/>
    </row>
    <row r="13" spans="2:9">
      <c r="B13" s="7" t="str">
        <f>Taustatiedot!B5</f>
        <v>Diesel</v>
      </c>
      <c r="C13" s="34">
        <f>SUMIFS(B_ENERGIANKULUTUS!$D$14:$D$35,B_ENERGIANKULUTUS!$C$14:$C$35,D_KASVIHUONEKAASUPÄÄSTÖT!B13)</f>
        <v>0</v>
      </c>
      <c r="D13" s="7" t="s">
        <v>63</v>
      </c>
      <c r="E13" s="43" t="s">
        <v>64</v>
      </c>
      <c r="F13" s="34">
        <f>C13*INDEX(Taustatiedot!$F$5:$J$10,MATCH(D_KASVIHUONEKAASUPÄÄSTÖT!B13,Taustatiedot!$E$5:$E$10,0),MATCH(D_KASVIHUONEKAASUPÄÄSTÖT!E13,Taustatiedot!$F$4:$J$4,0))</f>
        <v>0</v>
      </c>
      <c r="G13" s="52"/>
      <c r="H13" s="15" t="str">
        <f>IF(Taustatiedot!$L$11&gt;0,IF(E13=Taustatiedot!$B$22,"Syötä arvo sarakkeeseen G",""),"")</f>
        <v/>
      </c>
    </row>
    <row r="14" spans="2:9">
      <c r="B14" s="7" t="str">
        <f>Taustatiedot!B6</f>
        <v>Uusiutuva diesel</v>
      </c>
      <c r="C14" s="34">
        <f>SUMIFS(B_ENERGIANKULUTUS!$D$14:$D$35,B_ENERGIANKULUTUS!$C$14:$C$35,D_KASVIHUONEKAASUPÄÄSTÖT!B14)</f>
        <v>0</v>
      </c>
      <c r="D14" s="7" t="s">
        <v>63</v>
      </c>
      <c r="E14" s="43" t="s">
        <v>64</v>
      </c>
      <c r="F14" s="34">
        <f>C14*INDEX(Taustatiedot!$F$5:$J$10,MATCH(D_KASVIHUONEKAASUPÄÄSTÖT!B14,Taustatiedot!$E$5:$E$10,0),MATCH(D_KASVIHUONEKAASUPÄÄSTÖT!E14,Taustatiedot!$F$4:$J$4,0))</f>
        <v>0</v>
      </c>
      <c r="G14" s="52"/>
      <c r="H14" s="15" t="str">
        <f>IF(Taustatiedot!$L$11&gt;0,IF(E14=Taustatiedot!$B$22,"Syötä arvo sarakkeeseen G",""),"")</f>
        <v/>
      </c>
    </row>
    <row r="15" spans="2:9">
      <c r="B15" s="7" t="str">
        <f>Taustatiedot!B7</f>
        <v>Bensiini</v>
      </c>
      <c r="C15" s="34">
        <f>SUMIFS(B_ENERGIANKULUTUS!$D$14:$D$35,B_ENERGIANKULUTUS!$C$14:$C$35,D_KASVIHUONEKAASUPÄÄSTÖT!B15)</f>
        <v>0</v>
      </c>
      <c r="D15" s="7" t="s">
        <v>63</v>
      </c>
      <c r="E15" s="43" t="s">
        <v>64</v>
      </c>
      <c r="F15" s="34">
        <f>C15*INDEX(Taustatiedot!$F$5:$J$10,MATCH(D_KASVIHUONEKAASUPÄÄSTÖT!B15,Taustatiedot!$E$5:$E$10,0),MATCH(D_KASVIHUONEKAASUPÄÄSTÖT!E15,Taustatiedot!$F$4:$J$4,0))</f>
        <v>0</v>
      </c>
      <c r="G15" s="52"/>
      <c r="H15" s="15" t="str">
        <f>IF(Taustatiedot!$L$11&gt;0,IF(E15=Taustatiedot!$B$22,"Syötä arvo sarakkeeseen G",""),"")</f>
        <v/>
      </c>
    </row>
    <row r="16" spans="2:9">
      <c r="B16" s="7" t="str">
        <f>Taustatiedot!B8</f>
        <v>Kaasu</v>
      </c>
      <c r="C16" s="34">
        <f>SUMIFS(B_ENERGIANKULUTUS!$D$14:$D$35,B_ENERGIANKULUTUS!$C$14:$C$35,D_KASVIHUONEKAASUPÄÄSTÖT!B16)</f>
        <v>0</v>
      </c>
      <c r="D16" s="7" t="s">
        <v>65</v>
      </c>
      <c r="E16" s="43" t="s">
        <v>64</v>
      </c>
      <c r="F16" s="34">
        <f>C16*INDEX(Taustatiedot!$F$5:$J$10,MATCH(D_KASVIHUONEKAASUPÄÄSTÖT!B16,Taustatiedot!$E$5:$E$10,0),MATCH(D_KASVIHUONEKAASUPÄÄSTÖT!E16,Taustatiedot!$F$4:$J$4,0))</f>
        <v>0</v>
      </c>
      <c r="G16" s="52"/>
      <c r="H16" s="15" t="str">
        <f>IF(Taustatiedot!$L$11&gt;0,IF(E16=Taustatiedot!$B$22,"Syötä arvo sarakkeeseen G",""),"")</f>
        <v/>
      </c>
    </row>
    <row r="17" spans="2:8">
      <c r="B17" s="7" t="str">
        <f>Taustatiedot!B9</f>
        <v>Nesteytetty kaasu</v>
      </c>
      <c r="C17" s="34">
        <f>SUMIFS(B_ENERGIANKULUTUS!$D$14:$D$35,B_ENERGIANKULUTUS!$C$14:$C$35,D_KASVIHUONEKAASUPÄÄSTÖT!B17)</f>
        <v>0</v>
      </c>
      <c r="D17" s="7" t="s">
        <v>65</v>
      </c>
      <c r="E17" s="43" t="s">
        <v>64</v>
      </c>
      <c r="F17" s="34">
        <f>C17*INDEX(Taustatiedot!$F$5:$J$10,MATCH(D_KASVIHUONEKAASUPÄÄSTÖT!B17,Taustatiedot!$E$5:$E$10,0),MATCH(D_KASVIHUONEKAASUPÄÄSTÖT!E17,Taustatiedot!$F$4:$J$4,0))</f>
        <v>0</v>
      </c>
      <c r="G17" s="52"/>
      <c r="H17" s="15" t="str">
        <f>IF(Taustatiedot!$L$11&gt;0,IF(E17=Taustatiedot!$B$22,"Syötä arvo sarakkeeseen G",""),"")</f>
        <v/>
      </c>
    </row>
    <row r="18" spans="2:8">
      <c r="B18" s="7" t="str">
        <f>Taustatiedot!B10</f>
        <v>Sähkö</v>
      </c>
      <c r="C18" s="34">
        <f>SUMIFS(B_ENERGIANKULUTUS!$D$14:$D$35,B_ENERGIANKULUTUS!$C$14:$C$35,D_KASVIHUONEKAASUPÄÄSTÖT!B18)</f>
        <v>0</v>
      </c>
      <c r="D18" s="7" t="s">
        <v>66</v>
      </c>
      <c r="E18" s="43" t="s">
        <v>64</v>
      </c>
      <c r="F18" s="34">
        <f>C18*INDEX(Taustatiedot!$F$5:$J$10,MATCH(D_KASVIHUONEKAASUPÄÄSTÖT!B18,Taustatiedot!$E$5:$E$10,0),MATCH(D_KASVIHUONEKAASUPÄÄSTÖT!E18,Taustatiedot!$F$4:$J$4,0))</f>
        <v>0</v>
      </c>
      <c r="G18" s="52"/>
      <c r="H18" s="15" t="str">
        <f>IF(Taustatiedot!$L$11&gt;0,IF(E18=Taustatiedot!$B$22,"Syötä arvo sarakkeeseen G",""),"")</f>
        <v/>
      </c>
    </row>
    <row r="19" spans="2:8">
      <c r="B19" s="11"/>
    </row>
    <row r="20" spans="2:8" ht="16">
      <c r="B20" s="3" t="s">
        <v>67</v>
      </c>
      <c r="F20" s="34">
        <f>SUM(F13:F18)</f>
        <v>0</v>
      </c>
      <c r="G20" s="4" t="s">
        <v>68</v>
      </c>
    </row>
    <row r="21" spans="2:8" ht="16">
      <c r="B21" s="3" t="s">
        <v>69</v>
      </c>
      <c r="F21" s="34">
        <f>(B_ENERGIANKULUTUS!E9*Taustatiedot!F14)+(B_ENERGIANKULUTUS!E10*Taustatiedot!F15)</f>
        <v>0</v>
      </c>
      <c r="G21" s="4" t="s">
        <v>68</v>
      </c>
    </row>
    <row r="23" spans="2:8" ht="16">
      <c r="B23" s="3" t="s">
        <v>70</v>
      </c>
      <c r="F23" s="34">
        <f>F20+F21</f>
        <v>0</v>
      </c>
      <c r="G23" s="4" t="s">
        <v>68</v>
      </c>
    </row>
    <row r="24" spans="2:8">
      <c r="B24" s="3" t="s">
        <v>71</v>
      </c>
      <c r="F24" s="34">
        <f>SUM(C_KULJETUSSUORITE!J11:J443)</f>
        <v>0</v>
      </c>
      <c r="G24" s="4" t="str">
        <f>C_KULJETUSSUORITE!K11</f>
        <v>tkm</v>
      </c>
    </row>
    <row r="25" spans="2:8" ht="14.5">
      <c r="B25" s="3" t="s">
        <v>72</v>
      </c>
      <c r="F25" s="40" t="str">
        <f>IFERROR(F23*1000/F24,"")</f>
        <v/>
      </c>
      <c r="G25" s="22" t="s">
        <v>73</v>
      </c>
    </row>
    <row r="27" spans="2:8">
      <c r="B27" s="3"/>
    </row>
    <row r="29" spans="2:8">
      <c r="B29" s="3"/>
    </row>
    <row r="30" spans="2:8" ht="14.5">
      <c r="B30" s="14"/>
    </row>
    <row r="31" spans="2:8">
      <c r="B31" s="3"/>
      <c r="H31" s="13"/>
    </row>
  </sheetData>
  <sheetProtection sheet="1" objects="1" scenarios="1"/>
  <mergeCells count="4">
    <mergeCell ref="D4:I4"/>
    <mergeCell ref="D5:I5"/>
    <mergeCell ref="B12:D12"/>
    <mergeCell ref="B11:D11"/>
  </mergeCells>
  <dataValidations count="1">
    <dataValidation type="list" allowBlank="1" showInputMessage="1" showErrorMessage="1" sqref="E13:E18" xr:uid="{0740A257-1907-4E31-AA33-707350488D75}">
      <formula1>CO2intensiteetti</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92E1D-D3AE-4619-B185-62EDBD28D79F}">
  <dimension ref="B2:J22"/>
  <sheetViews>
    <sheetView zoomScale="99" zoomScaleNormal="130" workbookViewId="0">
      <selection activeCell="C16" sqref="C16"/>
    </sheetView>
  </sheetViews>
  <sheetFormatPr defaultColWidth="8.6640625" defaultRowHeight="14"/>
  <cols>
    <col min="1" max="1" width="8.6640625" style="4"/>
    <col min="2" max="2" width="32.5" style="54" customWidth="1"/>
    <col min="3" max="3" width="24.1640625" style="54" customWidth="1"/>
    <col min="4" max="4" width="31.33203125" style="54" customWidth="1"/>
    <col min="5" max="5" width="8.6640625" style="54"/>
    <col min="6" max="16384" width="8.6640625" style="4"/>
  </cols>
  <sheetData>
    <row r="2" spans="2:10" ht="23">
      <c r="B2" s="56" t="s">
        <v>74</v>
      </c>
    </row>
    <row r="3" spans="2:10">
      <c r="B3" s="4"/>
      <c r="C3" s="4"/>
      <c r="D3" s="4"/>
      <c r="E3" s="4"/>
    </row>
    <row r="4" spans="2:10">
      <c r="B4" s="3" t="str">
        <f>B_ENERGIANKULUTUS!B4</f>
        <v>Tarkastelussa olevan kuljetuskokonaisuuden nimi:</v>
      </c>
      <c r="C4" s="4"/>
      <c r="D4" s="67">
        <f>A_ALOITA_TÄSTÄ!D6</f>
        <v>0</v>
      </c>
      <c r="E4" s="67"/>
      <c r="F4" s="67">
        <f>B_ENERGIANKULUTUS!E4</f>
        <v>0</v>
      </c>
      <c r="G4" s="67">
        <f>B_ENERGIANKULUTUS!F4</f>
        <v>0</v>
      </c>
      <c r="H4" s="67"/>
      <c r="I4" s="67" t="e">
        <f>B_ENERGIANKULUTUS!#REF!</f>
        <v>#REF!</v>
      </c>
    </row>
    <row r="5" spans="2:10">
      <c r="B5" s="3" t="str">
        <f>B_ENERGIANKULUTUS!B5</f>
        <v xml:space="preserve">Tarkasteluajanjakso </v>
      </c>
      <c r="C5" s="4"/>
      <c r="D5" s="67">
        <f>A_ALOITA_TÄSTÄ!D8</f>
        <v>0</v>
      </c>
      <c r="E5" s="67"/>
      <c r="F5" s="67">
        <f>B_ENERGIANKULUTUS!E5</f>
        <v>0</v>
      </c>
      <c r="G5" s="67">
        <f>B_ENERGIANKULUTUS!F5</f>
        <v>0</v>
      </c>
      <c r="H5" s="67"/>
      <c r="I5" s="67" t="e">
        <f>B_ENERGIANKULUTUS!#REF!</f>
        <v>#REF!</v>
      </c>
    </row>
    <row r="6" spans="2:10">
      <c r="B6" s="5"/>
      <c r="C6" s="4"/>
      <c r="D6" s="4"/>
      <c r="E6" s="4"/>
    </row>
    <row r="7" spans="2:10">
      <c r="B7" s="3" t="str">
        <f>D_KASVIHUONEKAASUPÄÄSTÖT!B23</f>
        <v>KASVIHUONEKAASUPÄÄSTÖT YHTEENSÄ</v>
      </c>
      <c r="C7" s="4"/>
      <c r="D7" s="23">
        <f>D_KASVIHUONEKAASUPÄÄSTÖT!F23</f>
        <v>0</v>
      </c>
      <c r="E7" s="4" t="str">
        <f>D_KASVIHUONEKAASUPÄÄSTÖT!G23</f>
        <v>kg CO2e</v>
      </c>
    </row>
    <row r="8" spans="2:10">
      <c r="B8" s="3" t="str">
        <f>D_KASVIHUONEKAASUPÄÄSTÖT!B25</f>
        <v>KULJETUSSUORITEKOHTAISET KASVIHUONEKAASUPÄÄSTÖT</v>
      </c>
      <c r="C8" s="4"/>
      <c r="D8" s="41" t="str">
        <f>D_KASVIHUONEKAASUPÄÄSTÖT!F25</f>
        <v/>
      </c>
      <c r="E8" s="4" t="str">
        <f>D_KASVIHUONEKAASUPÄÄSTÖT!G25</f>
        <v>g CO2e / tkm (tai muu yksikkö, jos näin valittu)</v>
      </c>
    </row>
    <row r="9" spans="2:10">
      <c r="B9" s="4"/>
      <c r="C9" s="4"/>
      <c r="D9" s="4"/>
      <c r="E9" s="4"/>
    </row>
    <row r="10" spans="2:10">
      <c r="B10" s="3" t="s">
        <v>75</v>
      </c>
      <c r="C10" s="4"/>
      <c r="D10" s="4"/>
      <c r="E10" s="4"/>
    </row>
    <row r="11" spans="2:10">
      <c r="B11" s="3" t="str">
        <f>A_ALOITA_TÄSTÄ!B20</f>
        <v>Asiakkaan nimi tai muu tunnistetieto</v>
      </c>
      <c r="C11" s="3" t="s">
        <v>76</v>
      </c>
      <c r="D11" s="3" t="s">
        <v>77</v>
      </c>
      <c r="E11" s="4"/>
    </row>
    <row r="12" spans="2:10" ht="15" customHeight="1">
      <c r="B12" s="7">
        <f>A_ALOITA_TÄSTÄ!B21</f>
        <v>0</v>
      </c>
      <c r="C12" s="23">
        <f>SUMIFS(C_KULJETUSSUORITE!$J$11:$J$443,C_KULJETUSSUORITE!$L$11:$L$443,E_RAPORTTI!B12)</f>
        <v>0</v>
      </c>
      <c r="D12" s="23" t="str">
        <f t="shared" ref="D12:D22" si="0">IFERROR(C12*$D$8/1000,"")</f>
        <v/>
      </c>
      <c r="E12" s="4" t="str">
        <f>$E$7</f>
        <v>kg CO2e</v>
      </c>
      <c r="F12" s="75" t="s">
        <v>78</v>
      </c>
      <c r="G12" s="75"/>
      <c r="H12" s="75"/>
      <c r="I12" s="75"/>
      <c r="J12" s="75"/>
    </row>
    <row r="13" spans="2:10">
      <c r="B13" s="7">
        <f>A_ALOITA_TÄSTÄ!B22</f>
        <v>0</v>
      </c>
      <c r="C13" s="23">
        <f>SUMIFS(C_KULJETUSSUORITE!$J$11:$J$443,C_KULJETUSSUORITE!$L$11:$L$443,E_RAPORTTI!B13)</f>
        <v>0</v>
      </c>
      <c r="D13" s="23" t="str">
        <f t="shared" si="0"/>
        <v/>
      </c>
      <c r="E13" s="4" t="str">
        <f t="shared" ref="E13:E22" si="1">$E$7</f>
        <v>kg CO2e</v>
      </c>
      <c r="F13" s="75"/>
      <c r="G13" s="75"/>
      <c r="H13" s="75"/>
      <c r="I13" s="75"/>
      <c r="J13" s="75"/>
    </row>
    <row r="14" spans="2:10">
      <c r="B14" s="7">
        <f>A_ALOITA_TÄSTÄ!B23</f>
        <v>0</v>
      </c>
      <c r="C14" s="23">
        <f>SUMIFS(C_KULJETUSSUORITE!$J$11:$J$443,C_KULJETUSSUORITE!$L$11:$L$443,E_RAPORTTI!B14)</f>
        <v>0</v>
      </c>
      <c r="D14" s="23" t="str">
        <f t="shared" si="0"/>
        <v/>
      </c>
      <c r="E14" s="4" t="str">
        <f t="shared" si="1"/>
        <v>kg CO2e</v>
      </c>
      <c r="F14" s="75"/>
      <c r="G14" s="75"/>
      <c r="H14" s="75"/>
      <c r="I14" s="75"/>
      <c r="J14" s="75"/>
    </row>
    <row r="15" spans="2:10">
      <c r="B15" s="7">
        <f>A_ALOITA_TÄSTÄ!B24</f>
        <v>0</v>
      </c>
      <c r="C15" s="23">
        <f>SUMIFS(C_KULJETUSSUORITE!$J$11:$J$443,C_KULJETUSSUORITE!$L$11:$L$443,E_RAPORTTI!B15)</f>
        <v>0</v>
      </c>
      <c r="D15" s="23" t="str">
        <f t="shared" si="0"/>
        <v/>
      </c>
      <c r="E15" s="4" t="str">
        <f t="shared" si="1"/>
        <v>kg CO2e</v>
      </c>
      <c r="F15" s="75"/>
      <c r="G15" s="75"/>
      <c r="H15" s="75"/>
      <c r="I15" s="75"/>
      <c r="J15" s="75"/>
    </row>
    <row r="16" spans="2:10">
      <c r="B16" s="7">
        <f>A_ALOITA_TÄSTÄ!B25</f>
        <v>0</v>
      </c>
      <c r="C16" s="23">
        <f>SUMIFS(C_KULJETUSSUORITE!$J$11:$J$443,C_KULJETUSSUORITE!$L$11:$L$443,E_RAPORTTI!B16)</f>
        <v>0</v>
      </c>
      <c r="D16" s="23" t="str">
        <f t="shared" si="0"/>
        <v/>
      </c>
      <c r="E16" s="4" t="str">
        <f t="shared" si="1"/>
        <v>kg CO2e</v>
      </c>
    </row>
    <row r="17" spans="2:5">
      <c r="B17" s="7">
        <f>A_ALOITA_TÄSTÄ!B26</f>
        <v>0</v>
      </c>
      <c r="C17" s="23">
        <f>SUMIFS(C_KULJETUSSUORITE!$J$11:$J$443,C_KULJETUSSUORITE!$L$11:$L$443,E_RAPORTTI!B17)</f>
        <v>0</v>
      </c>
      <c r="D17" s="23" t="str">
        <f t="shared" si="0"/>
        <v/>
      </c>
      <c r="E17" s="4" t="str">
        <f t="shared" si="1"/>
        <v>kg CO2e</v>
      </c>
    </row>
    <row r="18" spans="2:5">
      <c r="B18" s="7">
        <f>A_ALOITA_TÄSTÄ!B27</f>
        <v>0</v>
      </c>
      <c r="C18" s="23">
        <f>SUMIFS(C_KULJETUSSUORITE!$J$11:$J$443,C_KULJETUSSUORITE!$L$11:$L$443,E_RAPORTTI!B18)</f>
        <v>0</v>
      </c>
      <c r="D18" s="23" t="str">
        <f t="shared" si="0"/>
        <v/>
      </c>
      <c r="E18" s="4" t="str">
        <f t="shared" si="1"/>
        <v>kg CO2e</v>
      </c>
    </row>
    <row r="19" spans="2:5">
      <c r="B19" s="7">
        <f>A_ALOITA_TÄSTÄ!B28</f>
        <v>0</v>
      </c>
      <c r="C19" s="23">
        <f>SUMIFS(C_KULJETUSSUORITE!$J$11:$J$443,C_KULJETUSSUORITE!$L$11:$L$443,E_RAPORTTI!B19)</f>
        <v>0</v>
      </c>
      <c r="D19" s="23" t="str">
        <f t="shared" si="0"/>
        <v/>
      </c>
      <c r="E19" s="4" t="str">
        <f t="shared" si="1"/>
        <v>kg CO2e</v>
      </c>
    </row>
    <row r="20" spans="2:5">
      <c r="B20" s="7">
        <f>A_ALOITA_TÄSTÄ!B29</f>
        <v>0</v>
      </c>
      <c r="C20" s="23">
        <f>SUMIFS(C_KULJETUSSUORITE!$J$11:$J$443,C_KULJETUSSUORITE!$L$11:$L$443,E_RAPORTTI!B20)</f>
        <v>0</v>
      </c>
      <c r="D20" s="23" t="str">
        <f t="shared" si="0"/>
        <v/>
      </c>
      <c r="E20" s="4" t="str">
        <f t="shared" si="1"/>
        <v>kg CO2e</v>
      </c>
    </row>
    <row r="21" spans="2:5">
      <c r="B21" s="7">
        <f>A_ALOITA_TÄSTÄ!B30</f>
        <v>0</v>
      </c>
      <c r="C21" s="23">
        <f>SUMIFS(C_KULJETUSSUORITE!$J$11:$J$443,C_KULJETUSSUORITE!$L$11:$L$443,E_RAPORTTI!B21)</f>
        <v>0</v>
      </c>
      <c r="D21" s="23" t="str">
        <f t="shared" si="0"/>
        <v/>
      </c>
      <c r="E21" s="4" t="str">
        <f t="shared" si="1"/>
        <v>kg CO2e</v>
      </c>
    </row>
    <row r="22" spans="2:5">
      <c r="B22" s="43">
        <f>A_ALOITA_TÄSTÄ!B31</f>
        <v>0</v>
      </c>
      <c r="C22" s="53">
        <f>SUMIFS(C_KULJETUSSUORITE!$J$11:$J$443,C_KULJETUSSUORITE!$L$11:$L$443,E_RAPORTTI!B22)</f>
        <v>0</v>
      </c>
      <c r="D22" s="53" t="str">
        <f t="shared" si="0"/>
        <v/>
      </c>
      <c r="E22" s="54" t="str">
        <f t="shared" si="1"/>
        <v>kg CO2e</v>
      </c>
    </row>
  </sheetData>
  <sheetProtection sheet="1" objects="1" scenarios="1"/>
  <mergeCells count="3">
    <mergeCell ref="D4:I4"/>
    <mergeCell ref="D5:I5"/>
    <mergeCell ref="F12:J1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19888-BC42-4FD9-8371-E68D3D38848F}">
  <dimension ref="B1:L26"/>
  <sheetViews>
    <sheetView workbookViewId="0">
      <selection activeCell="F5" sqref="F5"/>
    </sheetView>
  </sheetViews>
  <sheetFormatPr defaultRowHeight="14"/>
  <cols>
    <col min="2" max="2" width="17.5" customWidth="1"/>
    <col min="3" max="3" width="11.6640625" customWidth="1"/>
    <col min="5" max="5" width="14.33203125" customWidth="1"/>
    <col min="6" max="9" width="15" customWidth="1"/>
    <col min="10" max="10" width="13.83203125" customWidth="1"/>
    <col min="11" max="11" width="22.5" customWidth="1"/>
    <col min="12" max="12" width="16.5" bestFit="1" customWidth="1"/>
    <col min="13" max="13" width="12.5" customWidth="1"/>
  </cols>
  <sheetData>
    <row r="1" spans="2:12">
      <c r="B1" s="24"/>
    </row>
    <row r="2" spans="2:12">
      <c r="B2" s="1" t="s">
        <v>79</v>
      </c>
      <c r="E2" s="1" t="s">
        <v>80</v>
      </c>
    </row>
    <row r="4" spans="2:12">
      <c r="B4" s="1" t="s">
        <v>81</v>
      </c>
      <c r="C4" s="1" t="s">
        <v>22</v>
      </c>
      <c r="F4" t="str">
        <f>B18</f>
        <v>Ohjeen suositus 2023</v>
      </c>
      <c r="G4" t="str">
        <f>B19</f>
        <v>Ohjeen suositus 2024</v>
      </c>
      <c r="H4" t="str">
        <f>B20</f>
        <v>Ohjeen suositus 2025</v>
      </c>
      <c r="I4" t="s">
        <v>82</v>
      </c>
      <c r="J4" t="str">
        <f>B22</f>
        <v>Itse syötettävä arvo</v>
      </c>
      <c r="K4" t="s">
        <v>83</v>
      </c>
      <c r="L4" t="s">
        <v>84</v>
      </c>
    </row>
    <row r="5" spans="2:12">
      <c r="B5" t="s">
        <v>85</v>
      </c>
      <c r="C5" t="s">
        <v>63</v>
      </c>
      <c r="E5" t="str">
        <f t="shared" ref="E5:E10" si="0">B5</f>
        <v>Diesel</v>
      </c>
      <c r="F5" s="36">
        <v>3</v>
      </c>
      <c r="G5" s="36">
        <v>3</v>
      </c>
      <c r="H5" s="36">
        <v>2.99</v>
      </c>
      <c r="I5" s="36">
        <v>3.11</v>
      </c>
      <c r="J5">
        <f>D_KASVIHUONEKAASUPÄÄSTÖT!G13</f>
        <v>0</v>
      </c>
      <c r="K5" t="str">
        <f>D_KASVIHUONEKAASUPÄÄSTÖT!E13</f>
        <v>Ohjeen suositus 2024</v>
      </c>
      <c r="L5">
        <f t="shared" ref="L5:L10" si="1">IF(K5=$B$22,1,0)</f>
        <v>0</v>
      </c>
    </row>
    <row r="6" spans="2:12">
      <c r="B6" t="s">
        <v>86</v>
      </c>
      <c r="C6" t="s">
        <v>63</v>
      </c>
      <c r="E6" t="str">
        <f t="shared" si="0"/>
        <v>Uusiutuva diesel</v>
      </c>
      <c r="F6" s="36">
        <v>0.97</v>
      </c>
      <c r="G6" s="36">
        <v>0.97</v>
      </c>
      <c r="H6" s="36">
        <v>0.97</v>
      </c>
      <c r="I6" s="36">
        <v>0.97</v>
      </c>
      <c r="J6">
        <f>D_KASVIHUONEKAASUPÄÄSTÖT!G14</f>
        <v>0</v>
      </c>
      <c r="K6" t="str">
        <f>D_KASVIHUONEKAASUPÄÄSTÖT!E14</f>
        <v>Ohjeen suositus 2024</v>
      </c>
      <c r="L6">
        <f t="shared" si="1"/>
        <v>0</v>
      </c>
    </row>
    <row r="7" spans="2:12">
      <c r="B7" t="s">
        <v>87</v>
      </c>
      <c r="C7" t="s">
        <v>63</v>
      </c>
      <c r="E7" t="str">
        <f t="shared" si="0"/>
        <v>Bensiini</v>
      </c>
      <c r="F7" s="36">
        <v>2.91</v>
      </c>
      <c r="G7" s="36">
        <v>2.91</v>
      </c>
      <c r="H7" s="36">
        <v>2.91</v>
      </c>
      <c r="I7" s="36">
        <v>2.85</v>
      </c>
      <c r="J7">
        <f>D_KASVIHUONEKAASUPÄÄSTÖT!G15</f>
        <v>0</v>
      </c>
      <c r="K7" t="str">
        <f>D_KASVIHUONEKAASUPÄÄSTÖT!E15</f>
        <v>Ohjeen suositus 2024</v>
      </c>
      <c r="L7">
        <f t="shared" si="1"/>
        <v>0</v>
      </c>
    </row>
    <row r="8" spans="2:12">
      <c r="B8" t="s">
        <v>88</v>
      </c>
      <c r="C8" t="s">
        <v>65</v>
      </c>
      <c r="E8" t="str">
        <f t="shared" si="0"/>
        <v>Kaasu</v>
      </c>
      <c r="F8" s="36">
        <v>0.93</v>
      </c>
      <c r="G8" s="36">
        <v>0.93</v>
      </c>
      <c r="H8" s="36">
        <v>0.93</v>
      </c>
      <c r="I8" s="36">
        <v>1.31</v>
      </c>
      <c r="J8">
        <f>D_KASVIHUONEKAASUPÄÄSTÖT!G16</f>
        <v>0</v>
      </c>
      <c r="K8" t="str">
        <f>D_KASVIHUONEKAASUPÄÄSTÖT!E16</f>
        <v>Ohjeen suositus 2024</v>
      </c>
      <c r="L8">
        <f t="shared" si="1"/>
        <v>0</v>
      </c>
    </row>
    <row r="9" spans="2:12">
      <c r="B9" t="s">
        <v>89</v>
      </c>
      <c r="C9" t="s">
        <v>65</v>
      </c>
      <c r="E9" t="str">
        <f t="shared" si="0"/>
        <v>Nesteytetty kaasu</v>
      </c>
      <c r="F9" s="36">
        <v>1.52</v>
      </c>
      <c r="G9" s="36">
        <v>1.52</v>
      </c>
      <c r="H9" s="36">
        <v>1.52</v>
      </c>
      <c r="I9" s="36">
        <v>1.52</v>
      </c>
      <c r="J9">
        <f>D_KASVIHUONEKAASUPÄÄSTÖT!G17</f>
        <v>0</v>
      </c>
      <c r="K9" t="str">
        <f>D_KASVIHUONEKAASUPÄÄSTÖT!E17</f>
        <v>Ohjeen suositus 2024</v>
      </c>
      <c r="L9">
        <f t="shared" si="1"/>
        <v>0</v>
      </c>
    </row>
    <row r="10" spans="2:12">
      <c r="B10" t="s">
        <v>90</v>
      </c>
      <c r="C10" t="s">
        <v>66</v>
      </c>
      <c r="E10" t="str">
        <f t="shared" si="0"/>
        <v>Sähkö</v>
      </c>
      <c r="F10" s="38">
        <v>4.8500000000000001E-2</v>
      </c>
      <c r="G10" s="38">
        <v>4.8500000000000001E-2</v>
      </c>
      <c r="H10" s="38">
        <v>4.8500000000000001E-2</v>
      </c>
      <c r="I10" s="37">
        <v>0.34899999999999998</v>
      </c>
      <c r="J10">
        <f>D_KASVIHUONEKAASUPÄÄSTÖT!G18</f>
        <v>0</v>
      </c>
      <c r="K10" t="str">
        <f>D_KASVIHUONEKAASUPÄÄSTÖT!E18</f>
        <v>Ohjeen suositus 2024</v>
      </c>
      <c r="L10">
        <f t="shared" si="1"/>
        <v>0</v>
      </c>
    </row>
    <row r="11" spans="2:12">
      <c r="L11">
        <f>SUM(L5:L10)</f>
        <v>0</v>
      </c>
    </row>
    <row r="13" spans="2:12">
      <c r="B13" s="1" t="s">
        <v>91</v>
      </c>
      <c r="E13" s="1" t="s">
        <v>92</v>
      </c>
    </row>
    <row r="14" spans="2:12" ht="16">
      <c r="B14" t="s">
        <v>93</v>
      </c>
      <c r="E14" t="s">
        <v>94</v>
      </c>
      <c r="F14">
        <v>321.75</v>
      </c>
      <c r="G14" t="s">
        <v>95</v>
      </c>
    </row>
    <row r="15" spans="2:12" ht="16">
      <c r="B15" t="s">
        <v>29</v>
      </c>
      <c r="E15" t="s">
        <v>96</v>
      </c>
      <c r="F15">
        <v>2556</v>
      </c>
      <c r="G15" t="s">
        <v>97</v>
      </c>
    </row>
    <row r="17" spans="2:2">
      <c r="B17" s="1" t="s">
        <v>98</v>
      </c>
    </row>
    <row r="18" spans="2:2">
      <c r="B18" t="s">
        <v>99</v>
      </c>
    </row>
    <row r="19" spans="2:2">
      <c r="B19" t="s">
        <v>64</v>
      </c>
    </row>
    <row r="20" spans="2:2">
      <c r="B20" t="s">
        <v>100</v>
      </c>
    </row>
    <row r="21" spans="2:2">
      <c r="B21" t="s">
        <v>82</v>
      </c>
    </row>
    <row r="22" spans="2:2">
      <c r="B22" t="s">
        <v>101</v>
      </c>
    </row>
    <row r="24" spans="2:2">
      <c r="B24" s="1" t="s">
        <v>102</v>
      </c>
    </row>
    <row r="25" spans="2:2">
      <c r="B25" t="s">
        <v>103</v>
      </c>
    </row>
    <row r="26" spans="2:2">
      <c r="B26" t="s">
        <v>104</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3e88125-7e61-4bc9-8c27-ba0f0a83fa53" xsi:nil="true"/>
    <lcf76f155ced4ddcb4097134ff3c332f xmlns="6d1b36f8-6352-48ab-8f29-e792af048c1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C62949BCF3EA64E9290819E37DC5969" ma:contentTypeVersion="13" ma:contentTypeDescription="Create a new document." ma:contentTypeScope="" ma:versionID="f97c4aa493cd0a39fb496c400239e9f8">
  <xsd:schema xmlns:xsd="http://www.w3.org/2001/XMLSchema" xmlns:xs="http://www.w3.org/2001/XMLSchema" xmlns:p="http://schemas.microsoft.com/office/2006/metadata/properties" xmlns:ns2="6d1b36f8-6352-48ab-8f29-e792af048c1b" xmlns:ns3="b3e88125-7e61-4bc9-8c27-ba0f0a83fa53" targetNamespace="http://schemas.microsoft.com/office/2006/metadata/properties" ma:root="true" ma:fieldsID="e8dd5e3950ede36852ead4efc3f2aef0" ns2:_="" ns3:_="">
    <xsd:import namespace="6d1b36f8-6352-48ab-8f29-e792af048c1b"/>
    <xsd:import namespace="b3e88125-7e61-4bc9-8c27-ba0f0a83fa5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1b36f8-6352-48ab-8f29-e792af048c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b5d298e1-810f-4711-8be9-ef4702f2a38a"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3e88125-7e61-4bc9-8c27-ba0f0a83fa5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bb64f2c-6edb-4727-ba36-d37f4ff20423}" ma:internalName="TaxCatchAll" ma:showField="CatchAllData" ma:web="b3e88125-7e61-4bc9-8c27-ba0f0a83fa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3771D9A-7591-4CA2-8ED5-5AF53CA022B7}">
  <ds:schemaRefs>
    <ds:schemaRef ds:uri="http://schemas.microsoft.com/office/2006/metadata/properties"/>
    <ds:schemaRef ds:uri="http://schemas.microsoft.com/office/infopath/2007/PartnerControls"/>
    <ds:schemaRef ds:uri="b3e88125-7e61-4bc9-8c27-ba0f0a83fa53"/>
    <ds:schemaRef ds:uri="6d1b36f8-6352-48ab-8f29-e792af048c1b"/>
  </ds:schemaRefs>
</ds:datastoreItem>
</file>

<file path=customXml/itemProps2.xml><?xml version="1.0" encoding="utf-8"?>
<ds:datastoreItem xmlns:ds="http://schemas.openxmlformats.org/officeDocument/2006/customXml" ds:itemID="{9569DCF2-F991-4446-BC6D-074CD96FF6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d1b36f8-6352-48ab-8f29-e792af048c1b"/>
    <ds:schemaRef ds:uri="b3e88125-7e61-4bc9-8c27-ba0f0a83fa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158A74E-3311-4C53-B95E-C052A494682A}">
  <ds:schemaRefs>
    <ds:schemaRef ds:uri="http://schemas.microsoft.com/sharepoint/v3/contenttype/forms"/>
  </ds:schemaRefs>
</ds:datastoreItem>
</file>

<file path=docMetadata/LabelInfo.xml><?xml version="1.0" encoding="utf-8"?>
<clbl:labelList xmlns:clbl="http://schemas.microsoft.com/office/2020/mipLabelMetadata">
  <clbl:label id="{59096ad9-8b60-446a-90b7-017dbb9421a3}" enabled="1" method="Standard" siteId="{3d234255-e20f-4205-88a5-9658a402999b}"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6</vt:i4>
      </vt:variant>
      <vt:variant>
        <vt:lpstr>Nimetyt alueet</vt:lpstr>
      </vt:variant>
      <vt:variant>
        <vt:i4>5</vt:i4>
      </vt:variant>
    </vt:vector>
  </HeadingPairs>
  <TitlesOfParts>
    <vt:vector size="11" baseType="lpstr">
      <vt:lpstr>A_ALOITA_TÄSTÄ</vt:lpstr>
      <vt:lpstr>B_ENERGIANKULUTUS</vt:lpstr>
      <vt:lpstr>C_KULJETUSSUORITE</vt:lpstr>
      <vt:lpstr>D_KASVIHUONEKAASUPÄÄSTÖT</vt:lpstr>
      <vt:lpstr>E_RAPORTTI</vt:lpstr>
      <vt:lpstr>Taustatiedot</vt:lpstr>
      <vt:lpstr>asiakkaat</vt:lpstr>
      <vt:lpstr>CO2intensiteetti</vt:lpstr>
      <vt:lpstr>Käyttövoima</vt:lpstr>
      <vt:lpstr>Matkanpituudenlähde</vt:lpstr>
      <vt:lpstr>Vaihtoehdot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Ojala, Katja</dc:creator>
  <cp:keywords/>
  <dc:description/>
  <cp:lastModifiedBy>Väisänen Laura</cp:lastModifiedBy>
  <cp:revision/>
  <dcterms:created xsi:type="dcterms:W3CDTF">2025-02-10T09:58:27Z</dcterms:created>
  <dcterms:modified xsi:type="dcterms:W3CDTF">2025-08-18T08:22:24Z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0x0101005C62949BCF3EA64E9290819E37DC5969</vt:lpwstr>
  </property>
  <property fmtid="{D5CDD505-2E9C-101B-9397-08002B2CF9AE}" pid="3" name="MediaServiceImageTags">
    <vt:lpwstr/>
  </property>
</Properties>
</file>